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11" yWindow="330" windowWidth="19200" windowHeight="8670" tabRatio="300" activeTab="0"/>
  </bookViews>
  <sheets>
    <sheet name="Taux livret A" sheetId="1" r:id="rId1"/>
    <sheet name="Calcul valeur" sheetId="2" r:id="rId2"/>
  </sheets>
  <definedNames>
    <definedName name="_xlnm.Print_Area" localSheetId="1">'Calcul valeur'!$A$1:$N$45</definedName>
    <definedName name="_xlnm.Print_Area" localSheetId="0">'Taux livret A'!$A$1:$F$43</definedName>
  </definedNames>
  <calcPr fullCalcOnLoad="1"/>
</workbook>
</file>

<file path=xl/comments2.xml><?xml version="1.0" encoding="utf-8"?>
<comments xmlns="http://schemas.openxmlformats.org/spreadsheetml/2006/main">
  <authors>
    <author>Philippe</author>
  </authors>
  <commentList>
    <comment ref="C7" authorId="0">
      <text>
        <r>
          <rPr>
            <b/>
            <sz val="12"/>
            <rFont val="Times"/>
            <family val="1"/>
          </rPr>
          <t>VEILLEZ A SAISIR ICI LA DATE LA PLUS ANCIENNE</t>
        </r>
      </text>
    </comment>
    <comment ref="A11" authorId="0">
      <text>
        <r>
          <rPr>
            <b/>
            <sz val="12"/>
            <rFont val="Times"/>
            <family val="1"/>
          </rPr>
          <t>SAISIR ICI LA DATE (31/12) DE FIN D'ANNEE PRECEDANT LE 1er ACHAT</t>
        </r>
      </text>
    </comment>
  </commentList>
</comments>
</file>

<file path=xl/sharedStrings.xml><?xml version="1.0" encoding="utf-8"?>
<sst xmlns="http://schemas.openxmlformats.org/spreadsheetml/2006/main" count="31" uniqueCount="27">
  <si>
    <t>Nombre d'actions</t>
  </si>
  <si>
    <t>Nominal</t>
  </si>
  <si>
    <t>Totaux</t>
  </si>
  <si>
    <t>Majoration livret A</t>
  </si>
  <si>
    <t>actions</t>
  </si>
  <si>
    <t>Date</t>
  </si>
  <si>
    <t>modification des taux</t>
  </si>
  <si>
    <t>taux à fin d'année</t>
  </si>
  <si>
    <t>Total des</t>
  </si>
  <si>
    <t>Nominal de l'action</t>
  </si>
  <si>
    <t>Date de valorisation</t>
  </si>
  <si>
    <t>années</t>
  </si>
  <si>
    <t>taux</t>
  </si>
  <si>
    <t>dividendes</t>
  </si>
  <si>
    <t>Valeur des actions</t>
  </si>
  <si>
    <t>Rapport net des actions</t>
  </si>
  <si>
    <t>Comptes</t>
  </si>
  <si>
    <t>outil mis à disposition de tous sur "www.cabinet-comptes.com" : ne pas nous en reprocher votre usage…</t>
  </si>
  <si>
    <t>Mode d'emploi :</t>
  </si>
  <si>
    <t>Les zones de saisie sont indiquées en vert.</t>
  </si>
  <si>
    <t xml:space="preserve"> 44bis, rue Pasquier - 75008 Paris • téléphone : 01.42.93.35.25 • fax : 01.42.93.35.28 • mél : courrier@cabinet-comptes.com ; site : www.cabinet-comptes.com • </t>
  </si>
  <si>
    <t>s.a.r.l. au capital de 45.000 €, d’expertise comptable et de commissariat aux comptes • région Paris et Île-de-France • R.C.S. de Paris • S.I.R.E.N. : 394.245.443 •</t>
  </si>
  <si>
    <t>Ne pas oublier de saisir les derniers taux, d'abord dans l'onglet "Taux livret A".</t>
  </si>
  <si>
    <t>CALCUL DE LA VALEUR DES ACTIONS D'UNE "ESH" (article L. 423-4 du "CCH")</t>
  </si>
  <si>
    <t>Libellé</t>
  </si>
  <si>
    <t>rapport brut</t>
  </si>
  <si>
    <t>30/6/201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</si>
</sst>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#,##0.000"/>
    <numFmt numFmtId="167" formatCode="#,##0.0"/>
    <numFmt numFmtId="168" formatCode="&quot;Vrai&quot;;&quot;Vrai&quot;;&quot;Faux&quot;"/>
    <numFmt numFmtId="169" formatCode="&quot;Actif&quot;;&quot;Actif&quot;;&quot;Inactif&quot;"/>
    <numFmt numFmtId="170" formatCode="0.0000%"/>
    <numFmt numFmtId="171" formatCode="#,##0.000000_ ;\-#,##0.000000\ "/>
    <numFmt numFmtId="172" formatCode="#,##0_ ;\-#,##0\ "/>
    <numFmt numFmtId="173" formatCode="#,##0.00_ ;\-#,##0.00\ "/>
    <numFmt numFmtId="174" formatCode="_-* #,##0.0\ _€_-;\-* #,##0.0\ _€_-;_-* &quot;-&quot;??\ _€_-;_-@_-"/>
    <numFmt numFmtId="175" formatCode="_-* #,##0\ _€_-;\-* #,##0\ _€_-;_-* &quot;-&quot;??\ _€_-;_-@_-"/>
    <numFmt numFmtId="176" formatCode="[$-40C]dddd\ d\ mmmm\ yyyy"/>
    <numFmt numFmtId="177" formatCode="mmm\-yyyy"/>
    <numFmt numFmtId="178" formatCode="d/m/yy;@"/>
    <numFmt numFmtId="179" formatCode="0.0"/>
  </numFmts>
  <fonts count="48">
    <font>
      <sz val="12"/>
      <name val="Times"/>
      <family val="0"/>
    </font>
    <font>
      <sz val="8"/>
      <name val="Times"/>
      <family val="0"/>
    </font>
    <font>
      <u val="single"/>
      <sz val="9"/>
      <color indexed="12"/>
      <name val="Times"/>
      <family val="0"/>
    </font>
    <font>
      <u val="single"/>
      <sz val="12"/>
      <color indexed="36"/>
      <name val="Times"/>
      <family val="0"/>
    </font>
    <font>
      <sz val="10"/>
      <name val="Arial"/>
      <family val="2"/>
    </font>
    <font>
      <sz val="11"/>
      <name val="Times"/>
      <family val="1"/>
    </font>
    <font>
      <b/>
      <sz val="12"/>
      <name val="Times"/>
      <family val="1"/>
    </font>
    <font>
      <sz val="12"/>
      <color indexed="63"/>
      <name val="Times"/>
      <family val="0"/>
    </font>
    <font>
      <sz val="40"/>
      <color indexed="58"/>
      <name val="Kunstler Script"/>
      <family val="4"/>
    </font>
    <font>
      <sz val="10"/>
      <name val="Times"/>
      <family val="0"/>
    </font>
    <font>
      <i/>
      <sz val="12"/>
      <name val="Times"/>
      <family val="1"/>
    </font>
    <font>
      <b/>
      <sz val="18"/>
      <name val="Times"/>
      <family val="1"/>
    </font>
    <font>
      <sz val="6"/>
      <name val="Time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Time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06">
    <xf numFmtId="0" fontId="0" fillId="0" borderId="0" xfId="0" applyAlignment="1">
      <alignment/>
    </xf>
    <xf numFmtId="3" fontId="7" fillId="33" borderId="0" xfId="0" applyNumberFormat="1" applyFont="1" applyFill="1" applyAlignment="1" applyProtection="1">
      <alignment horizontal="center" vertical="center"/>
      <protection hidden="1"/>
    </xf>
    <xf numFmtId="0" fontId="7" fillId="33" borderId="0" xfId="0" applyFont="1" applyFill="1" applyAlignment="1" applyProtection="1">
      <alignment horizontal="center" vertical="center"/>
      <protection hidden="1"/>
    </xf>
    <xf numFmtId="4" fontId="0" fillId="0" borderId="0" xfId="0" applyNumberFormat="1" applyFont="1" applyFill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top"/>
      <protection hidden="1"/>
    </xf>
    <xf numFmtId="4" fontId="0" fillId="0" borderId="0" xfId="0" applyNumberFormat="1" applyFont="1" applyFill="1" applyBorder="1" applyAlignment="1" applyProtection="1">
      <alignment/>
      <protection hidden="1"/>
    </xf>
    <xf numFmtId="0" fontId="10" fillId="34" borderId="0" xfId="0" applyFont="1" applyFill="1" applyBorder="1" applyAlignment="1" applyProtection="1">
      <alignment/>
      <protection hidden="1"/>
    </xf>
    <xf numFmtId="3" fontId="10" fillId="34" borderId="0" xfId="0" applyNumberFormat="1" applyFont="1" applyFill="1" applyBorder="1" applyAlignment="1" applyProtection="1">
      <alignment/>
      <protection hidden="1"/>
    </xf>
    <xf numFmtId="0" fontId="7" fillId="33" borderId="0" xfId="0" applyFont="1" applyFill="1" applyAlignment="1" applyProtection="1">
      <alignment vertical="center"/>
      <protection hidden="1"/>
    </xf>
    <xf numFmtId="4" fontId="0" fillId="0" borderId="0" xfId="0" applyNumberFormat="1" applyFont="1" applyFill="1" applyAlignment="1" applyProtection="1">
      <alignment/>
      <protection hidden="1"/>
    </xf>
    <xf numFmtId="3" fontId="10" fillId="0" borderId="0" xfId="0" applyNumberFormat="1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Alignment="1" applyProtection="1">
      <alignment horizontal="right" vertical="center" wrapText="1"/>
      <protection hidden="1"/>
    </xf>
    <xf numFmtId="4" fontId="0" fillId="0" borderId="0" xfId="0" applyNumberFormat="1" applyFont="1" applyFill="1" applyAlignment="1" applyProtection="1">
      <alignment vertical="center"/>
      <protection hidden="1"/>
    </xf>
    <xf numFmtId="4" fontId="0" fillId="0" borderId="0" xfId="0" applyNumberFormat="1" applyFont="1" applyFill="1" applyAlignment="1" applyProtection="1">
      <alignment/>
      <protection hidden="1"/>
    </xf>
    <xf numFmtId="4" fontId="12" fillId="0" borderId="0" xfId="0" applyNumberFormat="1" applyFont="1" applyFill="1" applyAlignment="1" applyProtection="1">
      <alignment/>
      <protection hidden="1"/>
    </xf>
    <xf numFmtId="4" fontId="8" fillId="0" borderId="0" xfId="0" applyNumberFormat="1" applyFont="1" applyFill="1" applyBorder="1" applyAlignment="1" applyProtection="1">
      <alignment/>
      <protection hidden="1"/>
    </xf>
    <xf numFmtId="4" fontId="0" fillId="0" borderId="0" xfId="0" applyNumberFormat="1" applyFont="1" applyBorder="1" applyAlignment="1" applyProtection="1">
      <alignment/>
      <protection hidden="1"/>
    </xf>
    <xf numFmtId="4" fontId="0" fillId="0" borderId="10" xfId="0" applyNumberFormat="1" applyFont="1" applyBorder="1" applyAlignment="1" applyProtection="1">
      <alignment horizontal="center"/>
      <protection hidden="1"/>
    </xf>
    <xf numFmtId="4" fontId="0" fillId="0" borderId="11" xfId="0" applyNumberFormat="1" applyFont="1" applyBorder="1" applyAlignment="1" applyProtection="1">
      <alignment horizontal="center"/>
      <protection hidden="1"/>
    </xf>
    <xf numFmtId="4" fontId="0" fillId="0" borderId="12" xfId="0" applyNumberFormat="1" applyFont="1" applyBorder="1" applyAlignment="1" applyProtection="1">
      <alignment horizontal="center"/>
      <protection hidden="1"/>
    </xf>
    <xf numFmtId="4" fontId="0" fillId="0" borderId="0" xfId="0" applyNumberFormat="1" applyFont="1" applyAlignment="1" applyProtection="1">
      <alignment/>
      <protection hidden="1"/>
    </xf>
    <xf numFmtId="14" fontId="0" fillId="0" borderId="13" xfId="0" applyNumberFormat="1" applyFont="1" applyBorder="1" applyAlignment="1" applyProtection="1">
      <alignment horizontal="center"/>
      <protection hidden="1"/>
    </xf>
    <xf numFmtId="14" fontId="0" fillId="0" borderId="14" xfId="0" applyNumberFormat="1" applyFont="1" applyBorder="1" applyAlignment="1" applyProtection="1">
      <alignment horizontal="center"/>
      <protection hidden="1"/>
    </xf>
    <xf numFmtId="10" fontId="0" fillId="0" borderId="15" xfId="53" applyNumberFormat="1" applyFont="1" applyBorder="1" applyAlignment="1" applyProtection="1">
      <alignment/>
      <protection hidden="1"/>
    </xf>
    <xf numFmtId="14" fontId="0" fillId="0" borderId="14" xfId="0" applyNumberFormat="1" applyFont="1" applyBorder="1" applyAlignment="1" applyProtection="1">
      <alignment/>
      <protection hidden="1"/>
    </xf>
    <xf numFmtId="4" fontId="0" fillId="0" borderId="0" xfId="0" applyNumberFormat="1" applyFont="1" applyAlignment="1" applyProtection="1">
      <alignment horizontal="center" vertical="center" wrapText="1"/>
      <protection hidden="1"/>
    </xf>
    <xf numFmtId="14" fontId="0" fillId="0" borderId="16" xfId="52" applyNumberFormat="1" applyFont="1" applyFill="1" applyBorder="1" applyAlignment="1" applyProtection="1">
      <alignment horizontal="center"/>
      <protection hidden="1"/>
    </xf>
    <xf numFmtId="14" fontId="0" fillId="0" borderId="0" xfId="52" applyNumberFormat="1" applyFont="1" applyFill="1" applyBorder="1" applyAlignment="1" applyProtection="1">
      <alignment horizontal="center"/>
      <protection hidden="1"/>
    </xf>
    <xf numFmtId="10" fontId="0" fillId="0" borderId="17" xfId="53" applyNumberFormat="1" applyFont="1" applyBorder="1" applyAlignment="1" applyProtection="1">
      <alignment/>
      <protection hidden="1"/>
    </xf>
    <xf numFmtId="14" fontId="0" fillId="0" borderId="0" xfId="0" applyNumberFormat="1" applyFont="1" applyBorder="1" applyAlignment="1" applyProtection="1">
      <alignment/>
      <protection hidden="1"/>
    </xf>
    <xf numFmtId="14" fontId="0" fillId="0" borderId="0" xfId="0" applyNumberFormat="1" applyFont="1" applyFill="1" applyBorder="1" applyAlignment="1" applyProtection="1">
      <alignment/>
      <protection hidden="1"/>
    </xf>
    <xf numFmtId="14" fontId="0" fillId="0" borderId="18" xfId="52" applyNumberFormat="1" applyFont="1" applyFill="1" applyBorder="1" applyAlignment="1" applyProtection="1">
      <alignment horizontal="center"/>
      <protection hidden="1"/>
    </xf>
    <xf numFmtId="14" fontId="0" fillId="0" borderId="19" xfId="52" applyNumberFormat="1" applyFont="1" applyFill="1" applyBorder="1" applyAlignment="1" applyProtection="1">
      <alignment horizontal="center"/>
      <protection hidden="1"/>
    </xf>
    <xf numFmtId="14" fontId="0" fillId="0" borderId="19" xfId="0" applyNumberFormat="1" applyFont="1" applyFill="1" applyBorder="1" applyAlignment="1" applyProtection="1">
      <alignment/>
      <protection hidden="1"/>
    </xf>
    <xf numFmtId="10" fontId="0" fillId="34" borderId="17" xfId="53" applyNumberFormat="1" applyFont="1" applyFill="1" applyBorder="1" applyAlignment="1" applyProtection="1">
      <alignment/>
      <protection locked="0"/>
    </xf>
    <xf numFmtId="10" fontId="0" fillId="34" borderId="20" xfId="53" applyNumberFormat="1" applyFont="1" applyFill="1" applyBorder="1" applyAlignment="1" applyProtection="1">
      <alignment/>
      <protection locked="0"/>
    </xf>
    <xf numFmtId="14" fontId="0" fillId="0" borderId="16" xfId="0" applyNumberFormat="1" applyFont="1" applyBorder="1" applyAlignment="1" applyProtection="1">
      <alignment horizontal="center"/>
      <protection hidden="1"/>
    </xf>
    <xf numFmtId="14" fontId="0" fillId="34" borderId="16" xfId="0" applyNumberFormat="1" applyFont="1" applyFill="1" applyBorder="1" applyAlignment="1" applyProtection="1">
      <alignment horizontal="center"/>
      <protection locked="0"/>
    </xf>
    <xf numFmtId="14" fontId="0" fillId="34" borderId="18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Alignment="1" applyProtection="1">
      <alignment horizontal="right" vertical="center"/>
      <protection hidden="1"/>
    </xf>
    <xf numFmtId="4" fontId="5" fillId="0" borderId="0" xfId="0" applyNumberFormat="1" applyFont="1" applyBorder="1" applyAlignment="1" applyProtection="1">
      <alignment/>
      <protection hidden="1"/>
    </xf>
    <xf numFmtId="0" fontId="5" fillId="0" borderId="10" xfId="52" applyFont="1" applyFill="1" applyBorder="1" applyAlignment="1" applyProtection="1">
      <alignment/>
      <protection hidden="1"/>
    </xf>
    <xf numFmtId="4" fontId="5" fillId="0" borderId="11" xfId="0" applyNumberFormat="1" applyFont="1" applyBorder="1" applyAlignment="1" applyProtection="1">
      <alignment/>
      <protection hidden="1"/>
    </xf>
    <xf numFmtId="0" fontId="5" fillId="0" borderId="10" xfId="52" applyFont="1" applyFill="1" applyBorder="1" applyAlignment="1" applyProtection="1">
      <alignment horizontal="left"/>
      <protection hidden="1"/>
    </xf>
    <xf numFmtId="10" fontId="5" fillId="0" borderId="12" xfId="52" applyNumberFormat="1" applyFont="1" applyFill="1" applyBorder="1" applyProtection="1">
      <alignment/>
      <protection hidden="1"/>
    </xf>
    <xf numFmtId="4" fontId="5" fillId="0" borderId="10" xfId="0" applyNumberFormat="1" applyFont="1" applyBorder="1" applyAlignment="1" applyProtection="1">
      <alignment/>
      <protection hidden="1"/>
    </xf>
    <xf numFmtId="0" fontId="5" fillId="0" borderId="0" xfId="52" applyFont="1" applyFill="1" applyBorder="1" applyAlignment="1" applyProtection="1">
      <alignment/>
      <protection hidden="1"/>
    </xf>
    <xf numFmtId="2" fontId="5" fillId="0" borderId="0" xfId="52" applyNumberFormat="1" applyFont="1" applyFill="1" applyBorder="1" applyProtection="1">
      <alignment/>
      <protection hidden="1"/>
    </xf>
    <xf numFmtId="0" fontId="5" fillId="0" borderId="0" xfId="52" applyFont="1" applyFill="1" applyBorder="1" applyAlignment="1" applyProtection="1">
      <alignment horizontal="left"/>
      <protection hidden="1"/>
    </xf>
    <xf numFmtId="10" fontId="5" fillId="0" borderId="0" xfId="52" applyNumberFormat="1" applyFont="1" applyFill="1" applyBorder="1" applyProtection="1">
      <alignment/>
      <protection hidden="1"/>
    </xf>
    <xf numFmtId="0" fontId="5" fillId="0" borderId="13" xfId="52" applyFont="1" applyFill="1" applyBorder="1" applyAlignment="1" applyProtection="1">
      <alignment horizontal="left" vertical="center" wrapText="1"/>
      <protection hidden="1"/>
    </xf>
    <xf numFmtId="0" fontId="5" fillId="0" borderId="15" xfId="52" applyFont="1" applyFill="1" applyBorder="1" applyAlignment="1" applyProtection="1">
      <alignment horizontal="left" vertical="center" wrapText="1"/>
      <protection hidden="1"/>
    </xf>
    <xf numFmtId="0" fontId="5" fillId="0" borderId="21" xfId="52" applyFont="1" applyFill="1" applyBorder="1" applyAlignment="1" applyProtection="1">
      <alignment horizontal="center"/>
      <protection hidden="1"/>
    </xf>
    <xf numFmtId="4" fontId="5" fillId="0" borderId="0" xfId="52" applyNumberFormat="1" applyFont="1" applyFill="1" applyBorder="1" applyProtection="1">
      <alignment/>
      <protection hidden="1"/>
    </xf>
    <xf numFmtId="0" fontId="5" fillId="0" borderId="16" xfId="52" applyFont="1" applyFill="1" applyBorder="1" applyAlignment="1" applyProtection="1">
      <alignment horizontal="left" vertical="center" wrapText="1"/>
      <protection hidden="1"/>
    </xf>
    <xf numFmtId="0" fontId="5" fillId="0" borderId="17" xfId="52" applyFont="1" applyFill="1" applyBorder="1" applyAlignment="1" applyProtection="1">
      <alignment horizontal="left" vertical="center" wrapText="1"/>
      <protection hidden="1"/>
    </xf>
    <xf numFmtId="0" fontId="5" fillId="0" borderId="22" xfId="52" applyFont="1" applyFill="1" applyBorder="1" applyAlignment="1" applyProtection="1">
      <alignment horizontal="center"/>
      <protection hidden="1"/>
    </xf>
    <xf numFmtId="4" fontId="5" fillId="0" borderId="0" xfId="52" applyNumberFormat="1" applyFont="1" applyFill="1" applyBorder="1" applyAlignment="1" applyProtection="1">
      <alignment horizontal="center"/>
      <protection hidden="1"/>
    </xf>
    <xf numFmtId="0" fontId="5" fillId="0" borderId="18" xfId="52" applyFont="1" applyFill="1" applyBorder="1" applyAlignment="1" applyProtection="1">
      <alignment vertical="center"/>
      <protection hidden="1"/>
    </xf>
    <xf numFmtId="0" fontId="5" fillId="0" borderId="20" xfId="52" applyFont="1" applyFill="1" applyBorder="1" applyAlignment="1" applyProtection="1">
      <alignment vertical="center" wrapText="1"/>
      <protection hidden="1"/>
    </xf>
    <xf numFmtId="3" fontId="5" fillId="0" borderId="23" xfId="52" applyNumberFormat="1" applyFont="1" applyFill="1" applyBorder="1" applyProtection="1">
      <alignment/>
      <protection hidden="1"/>
    </xf>
    <xf numFmtId="0" fontId="5" fillId="0" borderId="0" xfId="52" applyFont="1" applyFill="1" applyBorder="1" applyAlignment="1" applyProtection="1">
      <alignment horizontal="center" vertical="center" wrapText="1"/>
      <protection hidden="1"/>
    </xf>
    <xf numFmtId="3" fontId="5" fillId="0" borderId="0" xfId="52" applyNumberFormat="1" applyFont="1" applyFill="1" applyBorder="1" applyAlignment="1" applyProtection="1">
      <alignment wrapText="1"/>
      <protection hidden="1"/>
    </xf>
    <xf numFmtId="3" fontId="5" fillId="0" borderId="0" xfId="52" applyNumberFormat="1" applyFont="1" applyFill="1" applyBorder="1" applyAlignment="1" applyProtection="1">
      <alignment/>
      <protection hidden="1"/>
    </xf>
    <xf numFmtId="3" fontId="5" fillId="0" borderId="0" xfId="52" applyNumberFormat="1" applyFont="1" applyFill="1" applyBorder="1" applyProtection="1">
      <alignment/>
      <protection hidden="1"/>
    </xf>
    <xf numFmtId="0" fontId="5" fillId="0" borderId="24" xfId="52" applyFont="1" applyFill="1" applyBorder="1" applyAlignment="1" applyProtection="1">
      <alignment horizontal="center" vertical="center" wrapText="1"/>
      <protection hidden="1"/>
    </xf>
    <xf numFmtId="4" fontId="5" fillId="0" borderId="24" xfId="52" applyNumberFormat="1" applyFont="1" applyFill="1" applyBorder="1" applyAlignment="1" applyProtection="1">
      <alignment horizontal="center"/>
      <protection hidden="1"/>
    </xf>
    <xf numFmtId="10" fontId="5" fillId="0" borderId="22" xfId="53" applyNumberFormat="1" applyFont="1" applyFill="1" applyBorder="1" applyAlignment="1" applyProtection="1">
      <alignment horizontal="center" wrapText="1"/>
      <protection hidden="1"/>
    </xf>
    <xf numFmtId="4" fontId="5" fillId="0" borderId="21" xfId="0" applyNumberFormat="1" applyFont="1" applyFill="1" applyBorder="1" applyAlignment="1" applyProtection="1">
      <alignment wrapText="1"/>
      <protection hidden="1"/>
    </xf>
    <xf numFmtId="4" fontId="5" fillId="0" borderId="21" xfId="52" applyNumberFormat="1" applyFont="1" applyFill="1" applyBorder="1" applyProtection="1">
      <alignment/>
      <protection hidden="1"/>
    </xf>
    <xf numFmtId="14" fontId="5" fillId="0" borderId="22" xfId="52" applyNumberFormat="1" applyFont="1" applyFill="1" applyBorder="1" applyAlignment="1" applyProtection="1">
      <alignment horizontal="center"/>
      <protection hidden="1"/>
    </xf>
    <xf numFmtId="4" fontId="5" fillId="0" borderId="22" xfId="0" applyNumberFormat="1" applyFont="1" applyFill="1" applyBorder="1" applyAlignment="1" applyProtection="1">
      <alignment wrapText="1"/>
      <protection hidden="1"/>
    </xf>
    <xf numFmtId="4" fontId="5" fillId="0" borderId="22" xfId="52" applyNumberFormat="1" applyFont="1" applyFill="1" applyBorder="1" applyProtection="1">
      <alignment/>
      <protection hidden="1"/>
    </xf>
    <xf numFmtId="4" fontId="5" fillId="0" borderId="18" xfId="0" applyNumberFormat="1" applyFont="1" applyBorder="1" applyAlignment="1" applyProtection="1">
      <alignment/>
      <protection hidden="1"/>
    </xf>
    <xf numFmtId="4" fontId="5" fillId="0" borderId="20" xfId="0" applyNumberFormat="1" applyFont="1" applyBorder="1" applyAlignment="1" applyProtection="1">
      <alignment/>
      <protection hidden="1"/>
    </xf>
    <xf numFmtId="4" fontId="5" fillId="0" borderId="24" xfId="52" applyNumberFormat="1" applyFont="1" applyFill="1" applyBorder="1" applyAlignment="1" applyProtection="1">
      <alignment wrapText="1"/>
      <protection hidden="1"/>
    </xf>
    <xf numFmtId="4" fontId="5" fillId="0" borderId="0" xfId="52" applyNumberFormat="1" applyFont="1" applyFill="1" applyBorder="1" applyAlignment="1" applyProtection="1">
      <alignment wrapText="1"/>
      <protection hidden="1"/>
    </xf>
    <xf numFmtId="4" fontId="5" fillId="0" borderId="0" xfId="52" applyNumberFormat="1" applyFont="1" applyFill="1" applyBorder="1" applyAlignment="1" applyProtection="1">
      <alignment/>
      <protection hidden="1"/>
    </xf>
    <xf numFmtId="4" fontId="5" fillId="0" borderId="21" xfId="52" applyNumberFormat="1" applyFont="1" applyFill="1" applyBorder="1" applyAlignment="1" applyProtection="1">
      <alignment wrapText="1"/>
      <protection hidden="1"/>
    </xf>
    <xf numFmtId="4" fontId="5" fillId="0" borderId="13" xfId="52" applyNumberFormat="1" applyFont="1" applyFill="1" applyBorder="1" applyAlignment="1" applyProtection="1">
      <alignment wrapText="1"/>
      <protection hidden="1"/>
    </xf>
    <xf numFmtId="4" fontId="5" fillId="0" borderId="15" xfId="52" applyNumberFormat="1" applyFont="1" applyFill="1" applyBorder="1" applyProtection="1">
      <alignment/>
      <protection hidden="1"/>
    </xf>
    <xf numFmtId="4" fontId="5" fillId="0" borderId="23" xfId="52" applyNumberFormat="1" applyFont="1" applyFill="1" applyBorder="1" applyAlignment="1" applyProtection="1">
      <alignment wrapText="1"/>
      <protection hidden="1"/>
    </xf>
    <xf numFmtId="4" fontId="5" fillId="0" borderId="18" xfId="52" applyNumberFormat="1" applyFont="1" applyFill="1" applyBorder="1" applyAlignment="1" applyProtection="1">
      <alignment wrapText="1"/>
      <protection hidden="1"/>
    </xf>
    <xf numFmtId="4" fontId="5" fillId="0" borderId="25" xfId="52" applyNumberFormat="1" applyFont="1" applyFill="1" applyBorder="1" applyAlignment="1" applyProtection="1">
      <alignment wrapText="1"/>
      <protection hidden="1"/>
    </xf>
    <xf numFmtId="4" fontId="5" fillId="0" borderId="26" xfId="52" applyNumberFormat="1" applyFont="1" applyFill="1" applyBorder="1" applyAlignment="1" applyProtection="1">
      <alignment wrapText="1"/>
      <protection hidden="1"/>
    </xf>
    <xf numFmtId="4" fontId="5" fillId="0" borderId="27" xfId="0" applyNumberFormat="1" applyFont="1" applyBorder="1" applyAlignment="1" applyProtection="1">
      <alignment/>
      <protection hidden="1"/>
    </xf>
    <xf numFmtId="2" fontId="5" fillId="34" borderId="12" xfId="52" applyNumberFormat="1" applyFont="1" applyFill="1" applyBorder="1" applyProtection="1">
      <alignment/>
      <protection locked="0"/>
    </xf>
    <xf numFmtId="14" fontId="5" fillId="34" borderId="12" xfId="0" applyNumberFormat="1" applyFont="1" applyFill="1" applyBorder="1" applyAlignment="1" applyProtection="1">
      <alignment horizontal="center"/>
      <protection locked="0"/>
    </xf>
    <xf numFmtId="0" fontId="5" fillId="34" borderId="21" xfId="52" applyFont="1" applyFill="1" applyBorder="1" applyAlignment="1" applyProtection="1">
      <alignment horizontal="left" vertical="center" wrapText="1"/>
      <protection locked="0"/>
    </xf>
    <xf numFmtId="14" fontId="5" fillId="34" borderId="21" xfId="52" applyNumberFormat="1" applyFont="1" applyFill="1" applyBorder="1" applyAlignment="1" applyProtection="1">
      <alignment horizontal="left" vertical="center" wrapText="1"/>
      <protection locked="0"/>
    </xf>
    <xf numFmtId="0" fontId="5" fillId="34" borderId="21" xfId="52" applyFont="1" applyFill="1" applyBorder="1" applyProtection="1">
      <alignment/>
      <protection locked="0"/>
    </xf>
    <xf numFmtId="14" fontId="5" fillId="34" borderId="21" xfId="52" applyNumberFormat="1" applyFont="1" applyFill="1" applyBorder="1" applyProtection="1">
      <alignment/>
      <protection locked="0"/>
    </xf>
    <xf numFmtId="14" fontId="5" fillId="34" borderId="22" xfId="52" applyNumberFormat="1" applyFont="1" applyFill="1" applyBorder="1" applyAlignment="1" applyProtection="1">
      <alignment horizontal="center" vertical="center" wrapText="1"/>
      <protection locked="0"/>
    </xf>
    <xf numFmtId="14" fontId="5" fillId="34" borderId="22" xfId="52" applyNumberFormat="1" applyFont="1" applyFill="1" applyBorder="1" applyAlignment="1" applyProtection="1">
      <alignment horizontal="center"/>
      <protection locked="0"/>
    </xf>
    <xf numFmtId="3" fontId="5" fillId="34" borderId="23" xfId="52" applyNumberFormat="1" applyFont="1" applyFill="1" applyBorder="1" applyAlignment="1" applyProtection="1">
      <alignment wrapText="1"/>
      <protection locked="0"/>
    </xf>
    <xf numFmtId="3" fontId="5" fillId="34" borderId="23" xfId="52" applyNumberFormat="1" applyFont="1" applyFill="1" applyBorder="1" applyAlignment="1" applyProtection="1">
      <alignment/>
      <protection locked="0"/>
    </xf>
    <xf numFmtId="14" fontId="5" fillId="34" borderId="21" xfId="52" applyNumberFormat="1" applyFont="1" applyFill="1" applyBorder="1" applyAlignment="1" applyProtection="1">
      <alignment horizontal="center"/>
      <protection locked="0"/>
    </xf>
    <xf numFmtId="4" fontId="5" fillId="34" borderId="21" xfId="52" applyNumberFormat="1" applyFont="1" applyFill="1" applyBorder="1" applyProtection="1">
      <alignment/>
      <protection locked="0"/>
    </xf>
    <xf numFmtId="4" fontId="5" fillId="34" borderId="22" xfId="52" applyNumberFormat="1" applyFont="1" applyFill="1" applyBorder="1" applyProtection="1">
      <alignment/>
      <protection locked="0"/>
    </xf>
    <xf numFmtId="4" fontId="5" fillId="34" borderId="22" xfId="0" applyNumberFormat="1" applyFont="1" applyFill="1" applyBorder="1" applyAlignment="1" applyProtection="1">
      <alignment/>
      <protection locked="0"/>
    </xf>
    <xf numFmtId="3" fontId="5" fillId="0" borderId="21" xfId="52" applyNumberFormat="1" applyFont="1" applyFill="1" applyBorder="1" applyAlignment="1" applyProtection="1">
      <alignment horizontal="center"/>
      <protection hidden="1"/>
    </xf>
    <xf numFmtId="3" fontId="0" fillId="0" borderId="0" xfId="0" applyNumberFormat="1" applyFont="1" applyAlignment="1" applyProtection="1">
      <alignment horizontal="right" vertical="center" wrapText="1"/>
      <protection hidden="1"/>
    </xf>
    <xf numFmtId="4" fontId="12" fillId="0" borderId="0" xfId="0" applyNumberFormat="1" applyFont="1" applyFill="1" applyAlignment="1" applyProtection="1">
      <alignment horizontal="distributed"/>
      <protection hidden="1"/>
    </xf>
    <xf numFmtId="4" fontId="11" fillId="0" borderId="19" xfId="0" applyNumberFormat="1" applyFont="1" applyBorder="1" applyAlignment="1" applyProtection="1">
      <alignment horizontal="center" vertical="center"/>
      <protection hidden="1"/>
    </xf>
    <xf numFmtId="4" fontId="9" fillId="0" borderId="0" xfId="0" applyNumberFormat="1" applyFont="1" applyFill="1" applyAlignment="1" applyProtection="1">
      <alignment horizontal="distributed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SIFRUD-Titre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tabSelected="1" zoomScalePageLayoutView="0" workbookViewId="0" topLeftCell="A7">
      <selection activeCell="E25" sqref="E25"/>
    </sheetView>
  </sheetViews>
  <sheetFormatPr defaultColWidth="11.19921875" defaultRowHeight="15"/>
  <cols>
    <col min="1" max="6" width="14.59765625" style="21" customWidth="1"/>
    <col min="7" max="16384" width="11" style="21" customWidth="1"/>
  </cols>
  <sheetData>
    <row r="1" spans="1:6" s="17" customFormat="1" ht="51" customHeight="1">
      <c r="A1" s="16" t="s">
        <v>16</v>
      </c>
      <c r="C1" s="12"/>
      <c r="D1" s="102" t="s">
        <v>17</v>
      </c>
      <c r="E1" s="102"/>
      <c r="F1" s="102"/>
    </row>
    <row r="2" spans="1:6" s="13" customFormat="1" ht="4.5" customHeight="1">
      <c r="A2" s="1"/>
      <c r="B2" s="2"/>
      <c r="C2" s="2"/>
      <c r="D2" s="2"/>
      <c r="E2" s="2"/>
      <c r="F2" s="2"/>
    </row>
    <row r="4" spans="1:6" ht="19.5" customHeight="1">
      <c r="A4" s="18"/>
      <c r="B4" s="19" t="s">
        <v>7</v>
      </c>
      <c r="C4" s="20"/>
      <c r="D4" s="18"/>
      <c r="E4" s="19" t="s">
        <v>6</v>
      </c>
      <c r="F4" s="20"/>
    </row>
    <row r="5" spans="1:6" s="26" customFormat="1" ht="19.5" customHeight="1">
      <c r="A5" s="22">
        <v>31777</v>
      </c>
      <c r="B5" s="23"/>
      <c r="C5" s="24">
        <v>0.045</v>
      </c>
      <c r="D5" s="22">
        <v>31548</v>
      </c>
      <c r="E5" s="25"/>
      <c r="F5" s="24">
        <v>0.045</v>
      </c>
    </row>
    <row r="6" spans="1:6" ht="19.5" customHeight="1">
      <c r="A6" s="27">
        <f aca="true" t="shared" si="0" ref="A6:A39">_XLL.FIN.MOIS(A5,12)</f>
        <v>32142</v>
      </c>
      <c r="B6" s="28"/>
      <c r="C6" s="29">
        <v>0.045</v>
      </c>
      <c r="D6" s="37">
        <v>35125</v>
      </c>
      <c r="E6" s="30"/>
      <c r="F6" s="29">
        <v>0.035</v>
      </c>
    </row>
    <row r="7" spans="1:6" ht="19.5" customHeight="1">
      <c r="A7" s="27">
        <f t="shared" si="0"/>
        <v>32508</v>
      </c>
      <c r="B7" s="28"/>
      <c r="C7" s="29">
        <v>0.045</v>
      </c>
      <c r="D7" s="37">
        <v>35962</v>
      </c>
      <c r="E7" s="30"/>
      <c r="F7" s="29">
        <v>0.03</v>
      </c>
    </row>
    <row r="8" spans="1:6" ht="19.5" customHeight="1">
      <c r="A8" s="27">
        <f t="shared" si="0"/>
        <v>32873</v>
      </c>
      <c r="B8" s="28"/>
      <c r="C8" s="29">
        <v>0.045</v>
      </c>
      <c r="D8" s="37">
        <v>36373</v>
      </c>
      <c r="E8" s="30"/>
      <c r="F8" s="29">
        <v>0.0225</v>
      </c>
    </row>
    <row r="9" spans="1:6" ht="19.5" customHeight="1">
      <c r="A9" s="27">
        <f t="shared" si="0"/>
        <v>33238</v>
      </c>
      <c r="B9" s="28"/>
      <c r="C9" s="29">
        <v>0.045</v>
      </c>
      <c r="D9" s="37">
        <v>36708</v>
      </c>
      <c r="E9" s="30"/>
      <c r="F9" s="29">
        <v>0.03</v>
      </c>
    </row>
    <row r="10" spans="1:6" ht="19.5" customHeight="1">
      <c r="A10" s="27">
        <f t="shared" si="0"/>
        <v>33603</v>
      </c>
      <c r="B10" s="28"/>
      <c r="C10" s="29">
        <v>0.045</v>
      </c>
      <c r="D10" s="37">
        <v>37834</v>
      </c>
      <c r="E10" s="30"/>
      <c r="F10" s="29">
        <v>0.0225</v>
      </c>
    </row>
    <row r="11" spans="1:6" ht="19.5" customHeight="1">
      <c r="A11" s="27">
        <f t="shared" si="0"/>
        <v>33969</v>
      </c>
      <c r="B11" s="28"/>
      <c r="C11" s="29">
        <v>0.045</v>
      </c>
      <c r="D11" s="37">
        <v>38565</v>
      </c>
      <c r="E11" s="30"/>
      <c r="F11" s="29">
        <v>0.02</v>
      </c>
    </row>
    <row r="12" spans="1:6" ht="19.5" customHeight="1">
      <c r="A12" s="27">
        <f t="shared" si="0"/>
        <v>34334</v>
      </c>
      <c r="B12" s="28"/>
      <c r="C12" s="29">
        <v>0.045</v>
      </c>
      <c r="D12" s="37">
        <v>38749</v>
      </c>
      <c r="E12" s="30"/>
      <c r="F12" s="29">
        <v>0.0225</v>
      </c>
    </row>
    <row r="13" spans="1:6" ht="19.5" customHeight="1">
      <c r="A13" s="27">
        <f t="shared" si="0"/>
        <v>34699</v>
      </c>
      <c r="B13" s="28"/>
      <c r="C13" s="29">
        <v>0.045</v>
      </c>
      <c r="D13" s="37">
        <v>38930</v>
      </c>
      <c r="E13" s="30"/>
      <c r="F13" s="29">
        <v>0.0275</v>
      </c>
    </row>
    <row r="14" spans="1:6" ht="19.5" customHeight="1">
      <c r="A14" s="27">
        <f t="shared" si="0"/>
        <v>35064</v>
      </c>
      <c r="B14" s="28"/>
      <c r="C14" s="29">
        <v>0.045</v>
      </c>
      <c r="D14" s="37">
        <v>39295</v>
      </c>
      <c r="E14" s="30"/>
      <c r="F14" s="29">
        <v>0.03</v>
      </c>
    </row>
    <row r="15" spans="1:6" ht="19.5" customHeight="1">
      <c r="A15" s="27">
        <f t="shared" si="0"/>
        <v>35430</v>
      </c>
      <c r="B15" s="28"/>
      <c r="C15" s="29">
        <v>0.035</v>
      </c>
      <c r="D15" s="37">
        <v>39479</v>
      </c>
      <c r="E15" s="30"/>
      <c r="F15" s="29">
        <v>0.035</v>
      </c>
    </row>
    <row r="16" spans="1:6" ht="19.5" customHeight="1">
      <c r="A16" s="27">
        <f t="shared" si="0"/>
        <v>35795</v>
      </c>
      <c r="B16" s="28"/>
      <c r="C16" s="29">
        <v>0.035</v>
      </c>
      <c r="D16" s="37">
        <v>39661</v>
      </c>
      <c r="E16" s="30"/>
      <c r="F16" s="29">
        <v>0.04</v>
      </c>
    </row>
    <row r="17" spans="1:6" ht="19.5" customHeight="1">
      <c r="A17" s="27">
        <f t="shared" si="0"/>
        <v>36160</v>
      </c>
      <c r="B17" s="28"/>
      <c r="C17" s="29">
        <v>0.03</v>
      </c>
      <c r="D17" s="37">
        <v>39845</v>
      </c>
      <c r="E17" s="30"/>
      <c r="F17" s="29">
        <v>0.025</v>
      </c>
    </row>
    <row r="18" spans="1:6" ht="19.5" customHeight="1">
      <c r="A18" s="27">
        <f t="shared" si="0"/>
        <v>36525</v>
      </c>
      <c r="B18" s="28"/>
      <c r="C18" s="29">
        <v>0.0225</v>
      </c>
      <c r="D18" s="37">
        <v>39934</v>
      </c>
      <c r="E18" s="30"/>
      <c r="F18" s="29">
        <v>0.0175</v>
      </c>
    </row>
    <row r="19" spans="1:6" ht="19.5" customHeight="1">
      <c r="A19" s="27">
        <f t="shared" si="0"/>
        <v>36891</v>
      </c>
      <c r="B19" s="28"/>
      <c r="C19" s="29">
        <v>0.03</v>
      </c>
      <c r="D19" s="37">
        <v>40026</v>
      </c>
      <c r="E19" s="30"/>
      <c r="F19" s="29">
        <v>0.0125</v>
      </c>
    </row>
    <row r="20" spans="1:6" ht="19.5" customHeight="1">
      <c r="A20" s="27">
        <f t="shared" si="0"/>
        <v>37256</v>
      </c>
      <c r="B20" s="28"/>
      <c r="C20" s="29">
        <v>0.03</v>
      </c>
      <c r="D20" s="38">
        <v>40391</v>
      </c>
      <c r="E20" s="31"/>
      <c r="F20" s="35">
        <v>0.0175</v>
      </c>
    </row>
    <row r="21" spans="1:6" ht="19.5" customHeight="1">
      <c r="A21" s="27">
        <f t="shared" si="0"/>
        <v>37621</v>
      </c>
      <c r="B21" s="28"/>
      <c r="C21" s="29">
        <v>0.03</v>
      </c>
      <c r="D21" s="38">
        <v>40575</v>
      </c>
      <c r="E21" s="31"/>
      <c r="F21" s="35">
        <v>0.02</v>
      </c>
    </row>
    <row r="22" spans="1:6" ht="19.5" customHeight="1">
      <c r="A22" s="27">
        <f t="shared" si="0"/>
        <v>37986</v>
      </c>
      <c r="B22" s="28"/>
      <c r="C22" s="29">
        <v>0.0225</v>
      </c>
      <c r="D22" s="38">
        <v>40756</v>
      </c>
      <c r="E22" s="31"/>
      <c r="F22" s="35">
        <v>0.0225</v>
      </c>
    </row>
    <row r="23" spans="1:6" ht="19.5" customHeight="1">
      <c r="A23" s="27">
        <f t="shared" si="0"/>
        <v>38352</v>
      </c>
      <c r="B23" s="28"/>
      <c r="C23" s="29">
        <v>0.0225</v>
      </c>
      <c r="D23" s="38">
        <v>41306</v>
      </c>
      <c r="E23" s="31"/>
      <c r="F23" s="35">
        <v>0.0175</v>
      </c>
    </row>
    <row r="24" spans="1:6" ht="19.5" customHeight="1">
      <c r="A24" s="27">
        <f t="shared" si="0"/>
        <v>38717</v>
      </c>
      <c r="B24" s="28"/>
      <c r="C24" s="29">
        <v>0.02</v>
      </c>
      <c r="D24" s="38">
        <v>41487</v>
      </c>
      <c r="E24" s="31"/>
      <c r="F24" s="35">
        <v>0.0125</v>
      </c>
    </row>
    <row r="25" spans="1:6" ht="19.5" customHeight="1">
      <c r="A25" s="27">
        <f t="shared" si="0"/>
        <v>39082</v>
      </c>
      <c r="B25" s="28"/>
      <c r="C25" s="29">
        <v>0.0275</v>
      </c>
      <c r="D25" s="38">
        <v>41852</v>
      </c>
      <c r="E25" s="31"/>
      <c r="F25" s="35">
        <v>0.01</v>
      </c>
    </row>
    <row r="26" spans="1:6" ht="19.5" customHeight="1">
      <c r="A26" s="27">
        <f t="shared" si="0"/>
        <v>39447</v>
      </c>
      <c r="B26" s="28"/>
      <c r="C26" s="29">
        <v>0.03</v>
      </c>
      <c r="D26" s="38"/>
      <c r="E26" s="31"/>
      <c r="F26" s="35"/>
    </row>
    <row r="27" spans="1:6" ht="19.5" customHeight="1">
      <c r="A27" s="27">
        <f t="shared" si="0"/>
        <v>39813</v>
      </c>
      <c r="B27" s="28"/>
      <c r="C27" s="29">
        <v>0.04</v>
      </c>
      <c r="D27" s="38"/>
      <c r="E27" s="31"/>
      <c r="F27" s="35"/>
    </row>
    <row r="28" spans="1:6" ht="19.5" customHeight="1">
      <c r="A28" s="27">
        <f t="shared" si="0"/>
        <v>40178</v>
      </c>
      <c r="B28" s="28"/>
      <c r="C28" s="29">
        <v>0.0125</v>
      </c>
      <c r="D28" s="38"/>
      <c r="E28" s="31"/>
      <c r="F28" s="35"/>
    </row>
    <row r="29" spans="1:6" ht="19.5" customHeight="1">
      <c r="A29" s="27">
        <f t="shared" si="0"/>
        <v>40543</v>
      </c>
      <c r="B29" s="28"/>
      <c r="C29" s="35">
        <v>0.0175</v>
      </c>
      <c r="D29" s="38"/>
      <c r="E29" s="31"/>
      <c r="F29" s="35"/>
    </row>
    <row r="30" spans="1:6" ht="19.5" customHeight="1">
      <c r="A30" s="27">
        <f t="shared" si="0"/>
        <v>40908</v>
      </c>
      <c r="B30" s="28"/>
      <c r="C30" s="35">
        <v>0.0225</v>
      </c>
      <c r="D30" s="38"/>
      <c r="E30" s="31"/>
      <c r="F30" s="35"/>
    </row>
    <row r="31" spans="1:6" ht="19.5" customHeight="1">
      <c r="A31" s="27">
        <f t="shared" si="0"/>
        <v>41274</v>
      </c>
      <c r="B31" s="28"/>
      <c r="C31" s="35">
        <v>0.0225</v>
      </c>
      <c r="D31" s="38"/>
      <c r="E31" s="31"/>
      <c r="F31" s="35"/>
    </row>
    <row r="32" spans="1:6" ht="19.5" customHeight="1">
      <c r="A32" s="27">
        <f t="shared" si="0"/>
        <v>41639</v>
      </c>
      <c r="B32" s="28"/>
      <c r="C32" s="35">
        <v>0.0125</v>
      </c>
      <c r="D32" s="38"/>
      <c r="E32" s="31"/>
      <c r="F32" s="35"/>
    </row>
    <row r="33" spans="1:6" ht="19.5" customHeight="1">
      <c r="A33" s="27">
        <f t="shared" si="0"/>
        <v>42004</v>
      </c>
      <c r="B33" s="28"/>
      <c r="C33" s="35">
        <v>0.01</v>
      </c>
      <c r="D33" s="38"/>
      <c r="E33" s="31"/>
      <c r="F33" s="35"/>
    </row>
    <row r="34" spans="1:6" ht="19.5" customHeight="1">
      <c r="A34" s="27">
        <f t="shared" si="0"/>
        <v>42369</v>
      </c>
      <c r="B34" s="28"/>
      <c r="C34" s="35"/>
      <c r="D34" s="38"/>
      <c r="E34" s="31"/>
      <c r="F34" s="35"/>
    </row>
    <row r="35" spans="1:6" ht="19.5" customHeight="1">
      <c r="A35" s="27">
        <f t="shared" si="0"/>
        <v>42735</v>
      </c>
      <c r="B35" s="28"/>
      <c r="C35" s="35"/>
      <c r="D35" s="38"/>
      <c r="E35" s="31"/>
      <c r="F35" s="35"/>
    </row>
    <row r="36" spans="1:6" ht="19.5" customHeight="1">
      <c r="A36" s="27">
        <f t="shared" si="0"/>
        <v>43100</v>
      </c>
      <c r="B36" s="28"/>
      <c r="C36" s="35"/>
      <c r="D36" s="38"/>
      <c r="E36" s="31"/>
      <c r="F36" s="35"/>
    </row>
    <row r="37" spans="1:6" ht="19.5" customHeight="1">
      <c r="A37" s="27">
        <f t="shared" si="0"/>
        <v>43465</v>
      </c>
      <c r="B37" s="28"/>
      <c r="C37" s="35"/>
      <c r="D37" s="38"/>
      <c r="E37" s="31"/>
      <c r="F37" s="35"/>
    </row>
    <row r="38" spans="1:6" ht="19.5" customHeight="1">
      <c r="A38" s="27">
        <f t="shared" si="0"/>
        <v>43830</v>
      </c>
      <c r="B38" s="28"/>
      <c r="C38" s="35"/>
      <c r="D38" s="38"/>
      <c r="E38" s="31"/>
      <c r="F38" s="35"/>
    </row>
    <row r="39" spans="1:6" ht="19.5" customHeight="1">
      <c r="A39" s="32">
        <f t="shared" si="0"/>
        <v>44196</v>
      </c>
      <c r="B39" s="33"/>
      <c r="C39" s="36"/>
      <c r="D39" s="39"/>
      <c r="E39" s="34"/>
      <c r="F39" s="36"/>
    </row>
    <row r="41" spans="1:6" s="14" customFormat="1" ht="1.5" customHeight="1">
      <c r="A41" s="8"/>
      <c r="B41" s="8"/>
      <c r="C41" s="8"/>
      <c r="D41" s="8"/>
      <c r="E41" s="8"/>
      <c r="F41" s="8"/>
    </row>
    <row r="42" spans="1:6" s="15" customFormat="1" ht="8.25">
      <c r="A42" s="103" t="s">
        <v>20</v>
      </c>
      <c r="B42" s="103"/>
      <c r="C42" s="103"/>
      <c r="D42" s="103"/>
      <c r="E42" s="103"/>
      <c r="F42" s="103"/>
    </row>
    <row r="43" spans="1:6" s="15" customFormat="1" ht="8.25">
      <c r="A43" s="103" t="s">
        <v>21</v>
      </c>
      <c r="B43" s="103"/>
      <c r="C43" s="103"/>
      <c r="D43" s="103"/>
      <c r="E43" s="103"/>
      <c r="F43" s="103"/>
    </row>
  </sheetData>
  <sheetProtection password="DC8B" sheet="1" objects="1" scenarios="1"/>
  <mergeCells count="3">
    <mergeCell ref="D1:F1"/>
    <mergeCell ref="A42:F42"/>
    <mergeCell ref="A43:F43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showGridLines="0" zoomScalePageLayoutView="0" workbookViewId="0" topLeftCell="B2">
      <selection activeCell="J42" sqref="J42"/>
    </sheetView>
  </sheetViews>
  <sheetFormatPr defaultColWidth="11.19921875" defaultRowHeight="15"/>
  <cols>
    <col min="1" max="14" width="10.69921875" style="41" customWidth="1"/>
    <col min="15" max="16384" width="11" style="41" customWidth="1"/>
  </cols>
  <sheetData>
    <row r="1" spans="1:14" ht="51">
      <c r="A1" s="16" t="s">
        <v>16</v>
      </c>
      <c r="N1" s="40" t="s">
        <v>17</v>
      </c>
    </row>
    <row r="2" spans="1:14" s="3" customFormat="1" ht="4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9" customHeight="1">
      <c r="A3" s="104" t="s">
        <v>23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14.25">
      <c r="A4" s="42" t="s">
        <v>9</v>
      </c>
      <c r="B4" s="43"/>
      <c r="C4" s="43"/>
      <c r="D4" s="43"/>
      <c r="E4" s="87">
        <v>10</v>
      </c>
      <c r="F4" s="44" t="s">
        <v>3</v>
      </c>
      <c r="G4" s="43"/>
      <c r="H4" s="43"/>
      <c r="I4" s="43"/>
      <c r="J4" s="45">
        <v>0.015</v>
      </c>
      <c r="K4" s="46" t="s">
        <v>10</v>
      </c>
      <c r="L4" s="43"/>
      <c r="M4" s="43"/>
      <c r="N4" s="88" t="s">
        <v>26</v>
      </c>
    </row>
    <row r="5" spans="1:6" ht="14.25">
      <c r="A5" s="47"/>
      <c r="C5" s="48"/>
      <c r="D5" s="49"/>
      <c r="F5" s="50"/>
    </row>
    <row r="6" spans="1:17" ht="14.25">
      <c r="A6" s="51" t="s">
        <v>24</v>
      </c>
      <c r="B6" s="52"/>
      <c r="C6" s="89"/>
      <c r="D6" s="90"/>
      <c r="E6" s="90"/>
      <c r="F6" s="90"/>
      <c r="G6" s="90"/>
      <c r="H6" s="90"/>
      <c r="I6" s="91"/>
      <c r="J6" s="92"/>
      <c r="K6" s="92"/>
      <c r="L6" s="92"/>
      <c r="M6" s="53" t="s">
        <v>8</v>
      </c>
      <c r="O6" s="54"/>
      <c r="P6" s="54"/>
      <c r="Q6" s="54"/>
    </row>
    <row r="7" spans="1:17" ht="14.25">
      <c r="A7" s="55" t="s">
        <v>5</v>
      </c>
      <c r="B7" s="56"/>
      <c r="C7" s="93">
        <v>31778</v>
      </c>
      <c r="D7" s="93">
        <v>33587</v>
      </c>
      <c r="E7" s="93"/>
      <c r="F7" s="94"/>
      <c r="G7" s="94"/>
      <c r="H7" s="94"/>
      <c r="I7" s="94"/>
      <c r="J7" s="94"/>
      <c r="K7" s="94"/>
      <c r="L7" s="94"/>
      <c r="M7" s="57" t="s">
        <v>4</v>
      </c>
      <c r="N7" s="58"/>
      <c r="O7" s="58"/>
      <c r="P7" s="58"/>
      <c r="Q7" s="58"/>
    </row>
    <row r="8" spans="1:17" ht="15" customHeight="1">
      <c r="A8" s="59" t="s">
        <v>0</v>
      </c>
      <c r="B8" s="60"/>
      <c r="C8" s="95">
        <v>1000</v>
      </c>
      <c r="D8" s="95">
        <v>2000</v>
      </c>
      <c r="E8" s="95"/>
      <c r="F8" s="96"/>
      <c r="G8" s="96"/>
      <c r="H8" s="96"/>
      <c r="I8" s="96"/>
      <c r="J8" s="96"/>
      <c r="K8" s="96"/>
      <c r="L8" s="96"/>
      <c r="M8" s="61">
        <f>SUM(C8:L8)</f>
        <v>3000</v>
      </c>
      <c r="N8" s="54"/>
      <c r="O8" s="54"/>
      <c r="P8" s="54"/>
      <c r="Q8" s="54"/>
    </row>
    <row r="9" spans="1:17" ht="14.25">
      <c r="A9" s="62"/>
      <c r="B9" s="62"/>
      <c r="C9" s="63"/>
      <c r="D9" s="63"/>
      <c r="E9" s="63"/>
      <c r="F9" s="64"/>
      <c r="G9" s="64"/>
      <c r="H9" s="64"/>
      <c r="I9" s="64"/>
      <c r="J9" s="64"/>
      <c r="K9" s="64"/>
      <c r="L9" s="64"/>
      <c r="M9" s="65"/>
      <c r="N9" s="54"/>
      <c r="O9" s="54"/>
      <c r="P9" s="54"/>
      <c r="Q9" s="54"/>
    </row>
    <row r="10" spans="1:17" ht="14.25">
      <c r="A10" s="66" t="s">
        <v>11</v>
      </c>
      <c r="B10" s="66" t="s">
        <v>12</v>
      </c>
      <c r="C10" s="63"/>
      <c r="D10" s="63"/>
      <c r="E10" s="63"/>
      <c r="F10" s="64"/>
      <c r="G10" s="64"/>
      <c r="H10" s="64"/>
      <c r="I10" s="64"/>
      <c r="J10" s="64"/>
      <c r="K10" s="64"/>
      <c r="L10" s="64"/>
      <c r="M10" s="101" t="s">
        <v>25</v>
      </c>
      <c r="N10" s="67" t="s">
        <v>13</v>
      </c>
      <c r="O10" s="54"/>
      <c r="P10" s="54"/>
      <c r="Q10" s="54"/>
    </row>
    <row r="11" spans="1:17" ht="15">
      <c r="A11" s="97">
        <v>31777</v>
      </c>
      <c r="B11" s="68">
        <f>IF(A11=A10,0,VLOOKUP(A11,'Taux livret A'!$A$5:$C$39,3)+$J$4)</f>
        <v>0.06</v>
      </c>
      <c r="C11" s="69">
        <f aca="true" t="shared" si="0" ref="C11:C35">IF(C$7&gt;$A11,0,IF(_XLL.FRACTION.ANNEE(C$7,$A11,0)&lt;1,$E$4*C$8*$B11*_XLL.FRACTION.ANNEE(C$7,$A11,0),IF(_XLL.FRACTION.ANNEE(C$7,$A11,0)&gt;21,0,IF(_XLL.FRACTION.ANNEE(C$7,$A11,0)&gt;20,$E$4*C$8*$B11*(_XLL.FRACTION.ANNEE(C$7,$A11,0)-_XLL.FRACTION.ANNEE(C$7,$A10,0)),$E$4*C$8*$B11*_XLL.FRACTION.ANNEE($A10,$A11,0)))))</f>
        <v>0</v>
      </c>
      <c r="D11" s="69">
        <f aca="true" t="shared" si="1" ref="D11:D35">IF(D$7&gt;$A11,0,IF(_XLL.FRACTION.ANNEE(D$7,$A11,0)&lt;1,$E$4*D$8*$B11*_XLL.FRACTION.ANNEE(D$7,$A11,0),IF(_XLL.FRACTION.ANNEE(D$7,$A11,0)&gt;21,0,IF(_XLL.FRACTION.ANNEE(D$7,$A11,0)&gt;20,$E$4*D$8*$B11*(_XLL.FRACTION.ANNEE(D$7,$A11,0)-_XLL.FRACTION.ANNEE(D$7,$A10,0)),$E$4*D$8*$B11*_XLL.FRACTION.ANNEE($A10,$A11,0)))))</f>
        <v>0</v>
      </c>
      <c r="E11" s="69">
        <f aca="true" t="shared" si="2" ref="E11:E35">IF(E$7&gt;$A11,0,IF(_XLL.FRACTION.ANNEE(E$7,$A11,0)&lt;1,$E$4*E$8*$B11*_XLL.FRACTION.ANNEE(E$7,$A11,0),IF(_XLL.FRACTION.ANNEE(E$7,$A11,0)&gt;21,0,IF(_XLL.FRACTION.ANNEE(E$7,$A11,0)&gt;20,$E$4*E$8*$B11*(_XLL.FRACTION.ANNEE(E$7,$A11,0)-_XLL.FRACTION.ANNEE(E$7,$A10,0)),$E$4*E$8*$B11*_XLL.FRACTION.ANNEE($A10,$A11,0)))))</f>
        <v>0</v>
      </c>
      <c r="F11" s="69">
        <f aca="true" t="shared" si="3" ref="F11:F35">IF(F$7&gt;$A11,0,IF(_XLL.FRACTION.ANNEE(F$7,$A11,0)&lt;1,$E$4*F$8*$B11*_XLL.FRACTION.ANNEE(F$7,$A11,0),IF(_XLL.FRACTION.ANNEE(F$7,$A11,0)&gt;21,0,IF(_XLL.FRACTION.ANNEE(F$7,$A11,0)&gt;20,$E$4*F$8*$B11*(_XLL.FRACTION.ANNEE(F$7,$A11,0)-_XLL.FRACTION.ANNEE(F$7,$A10,0)),$E$4*F$8*$B11*_XLL.FRACTION.ANNEE($A10,$A11,0)))))</f>
        <v>0</v>
      </c>
      <c r="G11" s="69">
        <f aca="true" t="shared" si="4" ref="G11:G35">IF(G$7&gt;$A11,0,IF(_XLL.FRACTION.ANNEE(G$7,$A11,0)&lt;1,$E$4*G$8*$B11*_XLL.FRACTION.ANNEE(G$7,$A11,0),IF(_XLL.FRACTION.ANNEE(G$7,$A11,0)&gt;21,0,IF(_XLL.FRACTION.ANNEE(G$7,$A11,0)&gt;20,$E$4*G$8*$B11*(_XLL.FRACTION.ANNEE(G$7,$A11,0)-_XLL.FRACTION.ANNEE(G$7,$A10,0)),$E$4*G$8*$B11*_XLL.FRACTION.ANNEE($A10,$A11,0)))))</f>
        <v>0</v>
      </c>
      <c r="H11" s="69">
        <f aca="true" t="shared" si="5" ref="H11:H35">IF(H$7&gt;$A11,0,IF(_XLL.FRACTION.ANNEE(H$7,$A11,0)&lt;1,$E$4*H$8*$B11*_XLL.FRACTION.ANNEE(H$7,$A11,0),IF(_XLL.FRACTION.ANNEE(H$7,$A11,0)&gt;21,0,IF(_XLL.FRACTION.ANNEE(H$7,$A11,0)&gt;20,$E$4*H$8*$B11*(_XLL.FRACTION.ANNEE(H$7,$A11,0)-_XLL.FRACTION.ANNEE(H$7,$A10,0)),$E$4*H$8*$B11*_XLL.FRACTION.ANNEE($A10,$A11,0)))))</f>
        <v>0</v>
      </c>
      <c r="I11" s="69">
        <f aca="true" t="shared" si="6" ref="I11:I35">IF(I$7&gt;$A11,0,IF(_XLL.FRACTION.ANNEE(I$7,$A11,0)&lt;1,$E$4*I$8*$B11*_XLL.FRACTION.ANNEE(I$7,$A11,0),IF(_XLL.FRACTION.ANNEE(I$7,$A11,0)&gt;21,0,IF(_XLL.FRACTION.ANNEE(I$7,$A11,0)&gt;20,$E$4*I$8*$B11*(_XLL.FRACTION.ANNEE(I$7,$A11,0)-_XLL.FRACTION.ANNEE(I$7,$A10,0)),$E$4*I$8*$B11*_XLL.FRACTION.ANNEE($A10,$A11,0)))))</f>
        <v>0</v>
      </c>
      <c r="J11" s="69">
        <f aca="true" t="shared" si="7" ref="J11:J35">IF(J$7&gt;$A11,0,IF(_XLL.FRACTION.ANNEE(J$7,$A11,0)&lt;1,$E$4*J$8*$B11*_XLL.FRACTION.ANNEE(J$7,$A11,0),IF(_XLL.FRACTION.ANNEE(J$7,$A11,0)&gt;21,0,IF(_XLL.FRACTION.ANNEE(J$7,$A11,0)&gt;20,$E$4*J$8*$B11*(_XLL.FRACTION.ANNEE(J$7,$A11,0)-_XLL.FRACTION.ANNEE(J$7,$A10,0)),$E$4*J$8*$B11*_XLL.FRACTION.ANNEE($A10,$A11,0)))))</f>
        <v>0</v>
      </c>
      <c r="K11" s="69">
        <f aca="true" t="shared" si="8" ref="K11:K35">IF(K$7&gt;$A11,0,IF(_XLL.FRACTION.ANNEE(K$7,$A11,0)&lt;1,$E$4*K$8*$B11*_XLL.FRACTION.ANNEE(K$7,$A11,0),IF(_XLL.FRACTION.ANNEE(K$7,$A11,0)&gt;21,0,IF(_XLL.FRACTION.ANNEE(K$7,$A11,0)&gt;20,$E$4*K$8*$B11*(_XLL.FRACTION.ANNEE(K$7,$A11,0)-_XLL.FRACTION.ANNEE(K$7,$A10,0)),$E$4*K$8*$B11*_XLL.FRACTION.ANNEE($A10,$A11,0)))))</f>
        <v>0</v>
      </c>
      <c r="L11" s="69">
        <f aca="true" t="shared" si="9" ref="L11:L35">IF(L$7&gt;$A11,0,IF(_XLL.FRACTION.ANNEE(L$7,$A11,0)&lt;1,$E$4*L$8*$B11*_XLL.FRACTION.ANNEE(L$7,$A11,0),IF(_XLL.FRACTION.ANNEE(L$7,$A11,0)&gt;21,0,IF(_XLL.FRACTION.ANNEE(L$7,$A11,0)&gt;20,$E$4*L$8*$B11*(_XLL.FRACTION.ANNEE(L$7,$A11,0)-_XLL.FRACTION.ANNEE(L$7,$A10,0)),$E$4*L$8*$B11*_XLL.FRACTION.ANNEE($A10,$A11,0)))))</f>
        <v>0</v>
      </c>
      <c r="M11" s="70">
        <f aca="true" t="shared" si="10" ref="M11:M18">SUM(C11:L11)</f>
        <v>0</v>
      </c>
      <c r="N11" s="98"/>
      <c r="O11" s="54"/>
      <c r="P11" s="54"/>
      <c r="Q11" s="54"/>
    </row>
    <row r="12" spans="1:17" ht="15">
      <c r="A12" s="71">
        <f aca="true" t="shared" si="11" ref="A12:A35">IF(_XLL.FIN.MOIS(A11,12)&gt;$N$4,$N$4,_XLL.FIN.MOIS(A11,12))</f>
        <v>32142</v>
      </c>
      <c r="B12" s="68">
        <f>IF(A12=A11,0,VLOOKUP(A12,'Taux livret A'!$A$5:$C$39,3)+$J$4)</f>
        <v>0.06</v>
      </c>
      <c r="C12" s="72">
        <f t="shared" si="0"/>
        <v>600</v>
      </c>
      <c r="D12" s="72">
        <f t="shared" si="1"/>
        <v>0</v>
      </c>
      <c r="E12" s="72">
        <f t="shared" si="2"/>
        <v>0</v>
      </c>
      <c r="F12" s="72">
        <f t="shared" si="3"/>
        <v>0</v>
      </c>
      <c r="G12" s="72">
        <f t="shared" si="4"/>
        <v>0</v>
      </c>
      <c r="H12" s="72">
        <f t="shared" si="5"/>
        <v>0</v>
      </c>
      <c r="I12" s="72">
        <f t="shared" si="6"/>
        <v>0</v>
      </c>
      <c r="J12" s="72">
        <f t="shared" si="7"/>
        <v>0</v>
      </c>
      <c r="K12" s="72">
        <f t="shared" si="8"/>
        <v>0</v>
      </c>
      <c r="L12" s="72">
        <f t="shared" si="9"/>
        <v>0</v>
      </c>
      <c r="M12" s="73">
        <f t="shared" si="10"/>
        <v>600</v>
      </c>
      <c r="N12" s="99">
        <v>100</v>
      </c>
      <c r="O12" s="54"/>
      <c r="P12" s="54"/>
      <c r="Q12" s="54"/>
    </row>
    <row r="13" spans="1:17" ht="15">
      <c r="A13" s="71">
        <f t="shared" si="11"/>
        <v>32508</v>
      </c>
      <c r="B13" s="68">
        <f>IF(A13=A12,0,VLOOKUP(A13,'Taux livret A'!$A$5:$C$39,3)+$J$4)</f>
        <v>0.06</v>
      </c>
      <c r="C13" s="72">
        <f t="shared" si="0"/>
        <v>600</v>
      </c>
      <c r="D13" s="72">
        <f t="shared" si="1"/>
        <v>0</v>
      </c>
      <c r="E13" s="72">
        <f t="shared" si="2"/>
        <v>0</v>
      </c>
      <c r="F13" s="72">
        <f t="shared" si="3"/>
        <v>0</v>
      </c>
      <c r="G13" s="72">
        <f t="shared" si="4"/>
        <v>0</v>
      </c>
      <c r="H13" s="72">
        <f t="shared" si="5"/>
        <v>0</v>
      </c>
      <c r="I13" s="72">
        <f t="shared" si="6"/>
        <v>0</v>
      </c>
      <c r="J13" s="72">
        <f t="shared" si="7"/>
        <v>0</v>
      </c>
      <c r="K13" s="72">
        <f t="shared" si="8"/>
        <v>0</v>
      </c>
      <c r="L13" s="72">
        <f t="shared" si="9"/>
        <v>0</v>
      </c>
      <c r="M13" s="73">
        <f t="shared" si="10"/>
        <v>600</v>
      </c>
      <c r="N13" s="99">
        <v>250</v>
      </c>
      <c r="O13" s="54"/>
      <c r="P13" s="54"/>
      <c r="Q13" s="54"/>
    </row>
    <row r="14" spans="1:17" ht="15">
      <c r="A14" s="71">
        <f t="shared" si="11"/>
        <v>32873</v>
      </c>
      <c r="B14" s="68">
        <f>IF(A14=A13,0,VLOOKUP(A14,'Taux livret A'!$A$5:$C$39,3)+$J$4)</f>
        <v>0.06</v>
      </c>
      <c r="C14" s="72">
        <f t="shared" si="0"/>
        <v>600</v>
      </c>
      <c r="D14" s="72">
        <f t="shared" si="1"/>
        <v>0</v>
      </c>
      <c r="E14" s="72">
        <f t="shared" si="2"/>
        <v>0</v>
      </c>
      <c r="F14" s="72">
        <f t="shared" si="3"/>
        <v>0</v>
      </c>
      <c r="G14" s="72">
        <f t="shared" si="4"/>
        <v>0</v>
      </c>
      <c r="H14" s="72">
        <f t="shared" si="5"/>
        <v>0</v>
      </c>
      <c r="I14" s="72">
        <f t="shared" si="6"/>
        <v>0</v>
      </c>
      <c r="J14" s="72">
        <f t="shared" si="7"/>
        <v>0</v>
      </c>
      <c r="K14" s="72">
        <f t="shared" si="8"/>
        <v>0</v>
      </c>
      <c r="L14" s="72">
        <f t="shared" si="9"/>
        <v>0</v>
      </c>
      <c r="M14" s="73">
        <f t="shared" si="10"/>
        <v>600</v>
      </c>
      <c r="N14" s="99"/>
      <c r="O14" s="54"/>
      <c r="P14" s="54"/>
      <c r="Q14" s="54"/>
    </row>
    <row r="15" spans="1:17" ht="15">
      <c r="A15" s="71">
        <f t="shared" si="11"/>
        <v>33238</v>
      </c>
      <c r="B15" s="68">
        <f>IF(A15=A14,0,VLOOKUP(A15,'Taux livret A'!$A$5:$C$39,3)+$J$4)</f>
        <v>0.06</v>
      </c>
      <c r="C15" s="72">
        <f t="shared" si="0"/>
        <v>600</v>
      </c>
      <c r="D15" s="72">
        <f t="shared" si="1"/>
        <v>0</v>
      </c>
      <c r="E15" s="72">
        <f t="shared" si="2"/>
        <v>0</v>
      </c>
      <c r="F15" s="72">
        <f t="shared" si="3"/>
        <v>0</v>
      </c>
      <c r="G15" s="72">
        <f t="shared" si="4"/>
        <v>0</v>
      </c>
      <c r="H15" s="72">
        <f t="shared" si="5"/>
        <v>0</v>
      </c>
      <c r="I15" s="72">
        <f t="shared" si="6"/>
        <v>0</v>
      </c>
      <c r="J15" s="72">
        <f t="shared" si="7"/>
        <v>0</v>
      </c>
      <c r="K15" s="72">
        <f t="shared" si="8"/>
        <v>0</v>
      </c>
      <c r="L15" s="72">
        <f t="shared" si="9"/>
        <v>0</v>
      </c>
      <c r="M15" s="73">
        <f t="shared" si="10"/>
        <v>600</v>
      </c>
      <c r="N15" s="99"/>
      <c r="O15" s="54"/>
      <c r="P15" s="54"/>
      <c r="Q15" s="54"/>
    </row>
    <row r="16" spans="1:17" ht="15">
      <c r="A16" s="71">
        <f t="shared" si="11"/>
        <v>33603</v>
      </c>
      <c r="B16" s="68">
        <f>IF(A16=A15,0,VLOOKUP(A16,'Taux livret A'!$A$5:$C$39,3)+$J$4)</f>
        <v>0.06</v>
      </c>
      <c r="C16" s="72">
        <f t="shared" si="0"/>
        <v>600</v>
      </c>
      <c r="D16" s="72">
        <f t="shared" si="1"/>
        <v>53.333333333333336</v>
      </c>
      <c r="E16" s="72">
        <f t="shared" si="2"/>
        <v>0</v>
      </c>
      <c r="F16" s="72">
        <f t="shared" si="3"/>
        <v>0</v>
      </c>
      <c r="G16" s="72">
        <f t="shared" si="4"/>
        <v>0</v>
      </c>
      <c r="H16" s="72">
        <f t="shared" si="5"/>
        <v>0</v>
      </c>
      <c r="I16" s="72">
        <f t="shared" si="6"/>
        <v>0</v>
      </c>
      <c r="J16" s="72">
        <f t="shared" si="7"/>
        <v>0</v>
      </c>
      <c r="K16" s="72">
        <f t="shared" si="8"/>
        <v>0</v>
      </c>
      <c r="L16" s="72">
        <f t="shared" si="9"/>
        <v>0</v>
      </c>
      <c r="M16" s="73">
        <f t="shared" si="10"/>
        <v>653.3333333333334</v>
      </c>
      <c r="N16" s="99"/>
      <c r="O16" s="54"/>
      <c r="P16" s="54"/>
      <c r="Q16" s="54"/>
    </row>
    <row r="17" spans="1:17" ht="15">
      <c r="A17" s="71">
        <f t="shared" si="11"/>
        <v>33969</v>
      </c>
      <c r="B17" s="68">
        <f>IF(A17=A16,0,VLOOKUP(A17,'Taux livret A'!$A$5:$C$39,3)+$J$4)</f>
        <v>0.06</v>
      </c>
      <c r="C17" s="72">
        <f t="shared" si="0"/>
        <v>600</v>
      </c>
      <c r="D17" s="72">
        <f t="shared" si="1"/>
        <v>1200</v>
      </c>
      <c r="E17" s="72">
        <f t="shared" si="2"/>
        <v>0</v>
      </c>
      <c r="F17" s="72">
        <f t="shared" si="3"/>
        <v>0</v>
      </c>
      <c r="G17" s="72">
        <f t="shared" si="4"/>
        <v>0</v>
      </c>
      <c r="H17" s="72">
        <f t="shared" si="5"/>
        <v>0</v>
      </c>
      <c r="I17" s="72">
        <f t="shared" si="6"/>
        <v>0</v>
      </c>
      <c r="J17" s="72">
        <f t="shared" si="7"/>
        <v>0</v>
      </c>
      <c r="K17" s="72">
        <f t="shared" si="8"/>
        <v>0</v>
      </c>
      <c r="L17" s="72">
        <f t="shared" si="9"/>
        <v>0</v>
      </c>
      <c r="M17" s="73">
        <f t="shared" si="10"/>
        <v>1800</v>
      </c>
      <c r="N17" s="99"/>
      <c r="O17" s="54"/>
      <c r="P17" s="54"/>
      <c r="Q17" s="54"/>
    </row>
    <row r="18" spans="1:17" ht="15">
      <c r="A18" s="71">
        <f t="shared" si="11"/>
        <v>34334</v>
      </c>
      <c r="B18" s="68">
        <f>IF(A18=A17,0,VLOOKUP(A18,'Taux livret A'!$A$5:$C$39,3)+$J$4)</f>
        <v>0.06</v>
      </c>
      <c r="C18" s="72">
        <f t="shared" si="0"/>
        <v>600</v>
      </c>
      <c r="D18" s="72">
        <f t="shared" si="1"/>
        <v>1200</v>
      </c>
      <c r="E18" s="72">
        <f t="shared" si="2"/>
        <v>0</v>
      </c>
      <c r="F18" s="72">
        <f t="shared" si="3"/>
        <v>0</v>
      </c>
      <c r="G18" s="72">
        <f t="shared" si="4"/>
        <v>0</v>
      </c>
      <c r="H18" s="72">
        <f t="shared" si="5"/>
        <v>0</v>
      </c>
      <c r="I18" s="72">
        <f t="shared" si="6"/>
        <v>0</v>
      </c>
      <c r="J18" s="72">
        <f t="shared" si="7"/>
        <v>0</v>
      </c>
      <c r="K18" s="72">
        <f t="shared" si="8"/>
        <v>0</v>
      </c>
      <c r="L18" s="72">
        <f t="shared" si="9"/>
        <v>0</v>
      </c>
      <c r="M18" s="73">
        <f t="shared" si="10"/>
        <v>1800</v>
      </c>
      <c r="N18" s="99"/>
      <c r="O18" s="54"/>
      <c r="P18" s="54"/>
      <c r="Q18" s="54"/>
    </row>
    <row r="19" spans="1:17" ht="15">
      <c r="A19" s="71">
        <f t="shared" si="11"/>
        <v>34699</v>
      </c>
      <c r="B19" s="68">
        <f>IF(A19=A18,0,VLOOKUP(A19,'Taux livret A'!$A$5:$C$39,3)+$J$4)</f>
        <v>0.06</v>
      </c>
      <c r="C19" s="72">
        <f t="shared" si="0"/>
        <v>600</v>
      </c>
      <c r="D19" s="72">
        <f t="shared" si="1"/>
        <v>1200</v>
      </c>
      <c r="E19" s="72">
        <f t="shared" si="2"/>
        <v>0</v>
      </c>
      <c r="F19" s="72">
        <f t="shared" si="3"/>
        <v>0</v>
      </c>
      <c r="G19" s="72">
        <f t="shared" si="4"/>
        <v>0</v>
      </c>
      <c r="H19" s="72">
        <f t="shared" si="5"/>
        <v>0</v>
      </c>
      <c r="I19" s="72">
        <f t="shared" si="6"/>
        <v>0</v>
      </c>
      <c r="J19" s="72">
        <f t="shared" si="7"/>
        <v>0</v>
      </c>
      <c r="K19" s="72">
        <f t="shared" si="8"/>
        <v>0</v>
      </c>
      <c r="L19" s="72">
        <f t="shared" si="9"/>
        <v>0</v>
      </c>
      <c r="M19" s="73">
        <f aca="true" t="shared" si="12" ref="M19:M35">SUM(C19:L19)</f>
        <v>1800</v>
      </c>
      <c r="N19" s="99"/>
      <c r="O19" s="54"/>
      <c r="P19" s="54"/>
      <c r="Q19" s="54"/>
    </row>
    <row r="20" spans="1:17" ht="15">
      <c r="A20" s="71">
        <f t="shared" si="11"/>
        <v>35064</v>
      </c>
      <c r="B20" s="68">
        <f>IF(A20=A19,0,VLOOKUP(A20,'Taux livret A'!$A$5:$C$39,3)+$J$4)</f>
        <v>0.06</v>
      </c>
      <c r="C20" s="72">
        <f t="shared" si="0"/>
        <v>600</v>
      </c>
      <c r="D20" s="72">
        <f t="shared" si="1"/>
        <v>1200</v>
      </c>
      <c r="E20" s="72">
        <f t="shared" si="2"/>
        <v>0</v>
      </c>
      <c r="F20" s="72">
        <f t="shared" si="3"/>
        <v>0</v>
      </c>
      <c r="G20" s="72">
        <f t="shared" si="4"/>
        <v>0</v>
      </c>
      <c r="H20" s="72">
        <f t="shared" si="5"/>
        <v>0</v>
      </c>
      <c r="I20" s="72">
        <f t="shared" si="6"/>
        <v>0</v>
      </c>
      <c r="J20" s="72">
        <f t="shared" si="7"/>
        <v>0</v>
      </c>
      <c r="K20" s="72">
        <f t="shared" si="8"/>
        <v>0</v>
      </c>
      <c r="L20" s="72">
        <f t="shared" si="9"/>
        <v>0</v>
      </c>
      <c r="M20" s="73">
        <f t="shared" si="12"/>
        <v>1800</v>
      </c>
      <c r="N20" s="99"/>
      <c r="O20" s="54"/>
      <c r="P20" s="54"/>
      <c r="Q20" s="54"/>
    </row>
    <row r="21" spans="1:17" ht="15">
      <c r="A21" s="71">
        <f t="shared" si="11"/>
        <v>35430</v>
      </c>
      <c r="B21" s="68">
        <f>IF(A21=A20,0,VLOOKUP(A21,'Taux livret A'!$A$5:$C$39,3)+$J$4)</f>
        <v>0.05</v>
      </c>
      <c r="C21" s="72">
        <f t="shared" si="0"/>
        <v>500</v>
      </c>
      <c r="D21" s="72">
        <f t="shared" si="1"/>
        <v>1000</v>
      </c>
      <c r="E21" s="72">
        <f t="shared" si="2"/>
        <v>0</v>
      </c>
      <c r="F21" s="72">
        <f t="shared" si="3"/>
        <v>0</v>
      </c>
      <c r="G21" s="72">
        <f t="shared" si="4"/>
        <v>0</v>
      </c>
      <c r="H21" s="72">
        <f t="shared" si="5"/>
        <v>0</v>
      </c>
      <c r="I21" s="72">
        <f t="shared" si="6"/>
        <v>0</v>
      </c>
      <c r="J21" s="72">
        <f t="shared" si="7"/>
        <v>0</v>
      </c>
      <c r="K21" s="72">
        <f t="shared" si="8"/>
        <v>0</v>
      </c>
      <c r="L21" s="72">
        <f t="shared" si="9"/>
        <v>0</v>
      </c>
      <c r="M21" s="73">
        <f t="shared" si="12"/>
        <v>1500</v>
      </c>
      <c r="N21" s="99"/>
      <c r="O21" s="54"/>
      <c r="P21" s="54"/>
      <c r="Q21" s="54"/>
    </row>
    <row r="22" spans="1:17" ht="15">
      <c r="A22" s="71">
        <f t="shared" si="11"/>
        <v>35795</v>
      </c>
      <c r="B22" s="68">
        <f>IF(A22=A21,0,VLOOKUP(A22,'Taux livret A'!$A$5:$C$39,3)+$J$4)</f>
        <v>0.05</v>
      </c>
      <c r="C22" s="72">
        <f t="shared" si="0"/>
        <v>500</v>
      </c>
      <c r="D22" s="72">
        <f t="shared" si="1"/>
        <v>1000</v>
      </c>
      <c r="E22" s="72">
        <f t="shared" si="2"/>
        <v>0</v>
      </c>
      <c r="F22" s="72">
        <f t="shared" si="3"/>
        <v>0</v>
      </c>
      <c r="G22" s="72">
        <f t="shared" si="4"/>
        <v>0</v>
      </c>
      <c r="H22" s="72">
        <f t="shared" si="5"/>
        <v>0</v>
      </c>
      <c r="I22" s="72">
        <f t="shared" si="6"/>
        <v>0</v>
      </c>
      <c r="J22" s="72">
        <f t="shared" si="7"/>
        <v>0</v>
      </c>
      <c r="K22" s="72">
        <f t="shared" si="8"/>
        <v>0</v>
      </c>
      <c r="L22" s="72">
        <f t="shared" si="9"/>
        <v>0</v>
      </c>
      <c r="M22" s="73">
        <f t="shared" si="12"/>
        <v>1500</v>
      </c>
      <c r="N22" s="99"/>
      <c r="O22" s="54"/>
      <c r="P22" s="54"/>
      <c r="Q22" s="54"/>
    </row>
    <row r="23" spans="1:14" ht="15">
      <c r="A23" s="71">
        <f t="shared" si="11"/>
        <v>36160</v>
      </c>
      <c r="B23" s="68">
        <f>IF(A23=A22,0,VLOOKUP(A23,'Taux livret A'!$A$5:$C$39,3)+$J$4)</f>
        <v>0.045</v>
      </c>
      <c r="C23" s="72">
        <f t="shared" si="0"/>
        <v>450</v>
      </c>
      <c r="D23" s="72">
        <f t="shared" si="1"/>
        <v>900</v>
      </c>
      <c r="E23" s="72">
        <f t="shared" si="2"/>
        <v>0</v>
      </c>
      <c r="F23" s="72">
        <f t="shared" si="3"/>
        <v>0</v>
      </c>
      <c r="G23" s="72">
        <f t="shared" si="4"/>
        <v>0</v>
      </c>
      <c r="H23" s="72">
        <f t="shared" si="5"/>
        <v>0</v>
      </c>
      <c r="I23" s="72">
        <f t="shared" si="6"/>
        <v>0</v>
      </c>
      <c r="J23" s="72">
        <f t="shared" si="7"/>
        <v>0</v>
      </c>
      <c r="K23" s="72">
        <f t="shared" si="8"/>
        <v>0</v>
      </c>
      <c r="L23" s="72">
        <f t="shared" si="9"/>
        <v>0</v>
      </c>
      <c r="M23" s="73">
        <f t="shared" si="12"/>
        <v>1350</v>
      </c>
      <c r="N23" s="100"/>
    </row>
    <row r="24" spans="1:14" ht="15">
      <c r="A24" s="71">
        <f t="shared" si="11"/>
        <v>36525</v>
      </c>
      <c r="B24" s="68">
        <f>IF(A24=A23,0,VLOOKUP(A24,'Taux livret A'!$A$5:$C$39,3)+$J$4)</f>
        <v>0.0375</v>
      </c>
      <c r="C24" s="72">
        <f t="shared" si="0"/>
        <v>375</v>
      </c>
      <c r="D24" s="72">
        <f t="shared" si="1"/>
        <v>750</v>
      </c>
      <c r="E24" s="72">
        <f t="shared" si="2"/>
        <v>0</v>
      </c>
      <c r="F24" s="72">
        <f t="shared" si="3"/>
        <v>0</v>
      </c>
      <c r="G24" s="72">
        <f t="shared" si="4"/>
        <v>0</v>
      </c>
      <c r="H24" s="72">
        <f t="shared" si="5"/>
        <v>0</v>
      </c>
      <c r="I24" s="72">
        <f t="shared" si="6"/>
        <v>0</v>
      </c>
      <c r="J24" s="72">
        <f t="shared" si="7"/>
        <v>0</v>
      </c>
      <c r="K24" s="72">
        <f t="shared" si="8"/>
        <v>0</v>
      </c>
      <c r="L24" s="72">
        <f t="shared" si="9"/>
        <v>0</v>
      </c>
      <c r="M24" s="73">
        <f t="shared" si="12"/>
        <v>1125</v>
      </c>
      <c r="N24" s="100"/>
    </row>
    <row r="25" spans="1:14" ht="15">
      <c r="A25" s="71">
        <f t="shared" si="11"/>
        <v>36891</v>
      </c>
      <c r="B25" s="68">
        <f>IF(A25=A24,0,VLOOKUP(A25,'Taux livret A'!$A$5:$C$39,3)+$J$4)</f>
        <v>0.045</v>
      </c>
      <c r="C25" s="72">
        <f t="shared" si="0"/>
        <v>450</v>
      </c>
      <c r="D25" s="72">
        <f t="shared" si="1"/>
        <v>900</v>
      </c>
      <c r="E25" s="72">
        <f t="shared" si="2"/>
        <v>0</v>
      </c>
      <c r="F25" s="72">
        <f t="shared" si="3"/>
        <v>0</v>
      </c>
      <c r="G25" s="72">
        <f t="shared" si="4"/>
        <v>0</v>
      </c>
      <c r="H25" s="72">
        <f t="shared" si="5"/>
        <v>0</v>
      </c>
      <c r="I25" s="72">
        <f t="shared" si="6"/>
        <v>0</v>
      </c>
      <c r="J25" s="72">
        <f t="shared" si="7"/>
        <v>0</v>
      </c>
      <c r="K25" s="72">
        <f t="shared" si="8"/>
        <v>0</v>
      </c>
      <c r="L25" s="72">
        <f t="shared" si="9"/>
        <v>0</v>
      </c>
      <c r="M25" s="73">
        <f t="shared" si="12"/>
        <v>1350</v>
      </c>
      <c r="N25" s="100"/>
    </row>
    <row r="26" spans="1:14" ht="15">
      <c r="A26" s="71">
        <f t="shared" si="11"/>
        <v>37256</v>
      </c>
      <c r="B26" s="68">
        <f>IF(A26=A25,0,VLOOKUP(A26,'Taux livret A'!$A$5:$C$39,3)+$J$4)</f>
        <v>0.045</v>
      </c>
      <c r="C26" s="72">
        <f t="shared" si="0"/>
        <v>450</v>
      </c>
      <c r="D26" s="72">
        <f t="shared" si="1"/>
        <v>900</v>
      </c>
      <c r="E26" s="72">
        <f t="shared" si="2"/>
        <v>0</v>
      </c>
      <c r="F26" s="72">
        <f t="shared" si="3"/>
        <v>0</v>
      </c>
      <c r="G26" s="72">
        <f t="shared" si="4"/>
        <v>0</v>
      </c>
      <c r="H26" s="72">
        <f t="shared" si="5"/>
        <v>0</v>
      </c>
      <c r="I26" s="72">
        <f t="shared" si="6"/>
        <v>0</v>
      </c>
      <c r="J26" s="72">
        <f t="shared" si="7"/>
        <v>0</v>
      </c>
      <c r="K26" s="72">
        <f t="shared" si="8"/>
        <v>0</v>
      </c>
      <c r="L26" s="72">
        <f t="shared" si="9"/>
        <v>0</v>
      </c>
      <c r="M26" s="73">
        <f t="shared" si="12"/>
        <v>1350</v>
      </c>
      <c r="N26" s="100"/>
    </row>
    <row r="27" spans="1:14" ht="15">
      <c r="A27" s="71">
        <f t="shared" si="11"/>
        <v>37621</v>
      </c>
      <c r="B27" s="68">
        <f>IF(A27=A26,0,VLOOKUP(A27,'Taux livret A'!$A$5:$C$39,3)+$J$4)</f>
        <v>0.045</v>
      </c>
      <c r="C27" s="72">
        <f t="shared" si="0"/>
        <v>450</v>
      </c>
      <c r="D27" s="72">
        <f t="shared" si="1"/>
        <v>900</v>
      </c>
      <c r="E27" s="72">
        <f t="shared" si="2"/>
        <v>0</v>
      </c>
      <c r="F27" s="72">
        <f t="shared" si="3"/>
        <v>0</v>
      </c>
      <c r="G27" s="72">
        <f t="shared" si="4"/>
        <v>0</v>
      </c>
      <c r="H27" s="72">
        <f t="shared" si="5"/>
        <v>0</v>
      </c>
      <c r="I27" s="72">
        <f t="shared" si="6"/>
        <v>0</v>
      </c>
      <c r="J27" s="72">
        <f t="shared" si="7"/>
        <v>0</v>
      </c>
      <c r="K27" s="72">
        <f t="shared" si="8"/>
        <v>0</v>
      </c>
      <c r="L27" s="72">
        <f t="shared" si="9"/>
        <v>0</v>
      </c>
      <c r="M27" s="73">
        <f t="shared" si="12"/>
        <v>1350</v>
      </c>
      <c r="N27" s="100"/>
    </row>
    <row r="28" spans="1:14" ht="15">
      <c r="A28" s="71">
        <f t="shared" si="11"/>
        <v>37986</v>
      </c>
      <c r="B28" s="68">
        <f>IF(A28=A27,0,VLOOKUP(A28,'Taux livret A'!$A$5:$C$39,3)+$J$4)</f>
        <v>0.0375</v>
      </c>
      <c r="C28" s="72">
        <f t="shared" si="0"/>
        <v>375</v>
      </c>
      <c r="D28" s="72">
        <f t="shared" si="1"/>
        <v>750</v>
      </c>
      <c r="E28" s="72">
        <f t="shared" si="2"/>
        <v>0</v>
      </c>
      <c r="F28" s="72">
        <f t="shared" si="3"/>
        <v>0</v>
      </c>
      <c r="G28" s="72">
        <f t="shared" si="4"/>
        <v>0</v>
      </c>
      <c r="H28" s="72">
        <f t="shared" si="5"/>
        <v>0</v>
      </c>
      <c r="I28" s="72">
        <f t="shared" si="6"/>
        <v>0</v>
      </c>
      <c r="J28" s="72">
        <f t="shared" si="7"/>
        <v>0</v>
      </c>
      <c r="K28" s="72">
        <f t="shared" si="8"/>
        <v>0</v>
      </c>
      <c r="L28" s="72">
        <f t="shared" si="9"/>
        <v>0</v>
      </c>
      <c r="M28" s="73">
        <f t="shared" si="12"/>
        <v>1125</v>
      </c>
      <c r="N28" s="100"/>
    </row>
    <row r="29" spans="1:14" ht="15">
      <c r="A29" s="71">
        <f t="shared" si="11"/>
        <v>38352</v>
      </c>
      <c r="B29" s="68">
        <f>IF(A29=A28,0,VLOOKUP(A29,'Taux livret A'!$A$5:$C$39,3)+$J$4)</f>
        <v>0.0375</v>
      </c>
      <c r="C29" s="72">
        <f t="shared" si="0"/>
        <v>375</v>
      </c>
      <c r="D29" s="72">
        <f t="shared" si="1"/>
        <v>750</v>
      </c>
      <c r="E29" s="72">
        <f t="shared" si="2"/>
        <v>0</v>
      </c>
      <c r="F29" s="72">
        <f t="shared" si="3"/>
        <v>0</v>
      </c>
      <c r="G29" s="72">
        <f t="shared" si="4"/>
        <v>0</v>
      </c>
      <c r="H29" s="72">
        <f t="shared" si="5"/>
        <v>0</v>
      </c>
      <c r="I29" s="72">
        <f t="shared" si="6"/>
        <v>0</v>
      </c>
      <c r="J29" s="72">
        <f t="shared" si="7"/>
        <v>0</v>
      </c>
      <c r="K29" s="72">
        <f t="shared" si="8"/>
        <v>0</v>
      </c>
      <c r="L29" s="72">
        <f t="shared" si="9"/>
        <v>0</v>
      </c>
      <c r="M29" s="73">
        <f t="shared" si="12"/>
        <v>1125</v>
      </c>
      <c r="N29" s="100"/>
    </row>
    <row r="30" spans="1:14" ht="15">
      <c r="A30" s="71">
        <f t="shared" si="11"/>
        <v>38717</v>
      </c>
      <c r="B30" s="68">
        <f>IF(A30=A29,0,VLOOKUP(A30,'Taux livret A'!$A$5:$C$39,3)+$J$4)</f>
        <v>0.035</v>
      </c>
      <c r="C30" s="72">
        <f t="shared" si="0"/>
        <v>350.00000000000006</v>
      </c>
      <c r="D30" s="72">
        <f t="shared" si="1"/>
        <v>700.0000000000001</v>
      </c>
      <c r="E30" s="72">
        <f t="shared" si="2"/>
        <v>0</v>
      </c>
      <c r="F30" s="72">
        <f t="shared" si="3"/>
        <v>0</v>
      </c>
      <c r="G30" s="72">
        <f t="shared" si="4"/>
        <v>0</v>
      </c>
      <c r="H30" s="72">
        <f t="shared" si="5"/>
        <v>0</v>
      </c>
      <c r="I30" s="72">
        <f t="shared" si="6"/>
        <v>0</v>
      </c>
      <c r="J30" s="72">
        <f t="shared" si="7"/>
        <v>0</v>
      </c>
      <c r="K30" s="72">
        <f t="shared" si="8"/>
        <v>0</v>
      </c>
      <c r="L30" s="72">
        <f t="shared" si="9"/>
        <v>0</v>
      </c>
      <c r="M30" s="73">
        <f t="shared" si="12"/>
        <v>1050.0000000000002</v>
      </c>
      <c r="N30" s="100"/>
    </row>
    <row r="31" spans="1:14" ht="15">
      <c r="A31" s="71">
        <f t="shared" si="11"/>
        <v>39082</v>
      </c>
      <c r="B31" s="68">
        <f>IF(A31=A30,0,VLOOKUP(A31,'Taux livret A'!$A$5:$C$39,3)+$J$4)</f>
        <v>0.042499999999999996</v>
      </c>
      <c r="C31" s="72">
        <f t="shared" si="0"/>
        <v>424.99999999999994</v>
      </c>
      <c r="D31" s="72">
        <f t="shared" si="1"/>
        <v>849.9999999999999</v>
      </c>
      <c r="E31" s="72">
        <f t="shared" si="2"/>
        <v>0</v>
      </c>
      <c r="F31" s="72">
        <f t="shared" si="3"/>
        <v>0</v>
      </c>
      <c r="G31" s="72">
        <f t="shared" si="4"/>
        <v>0</v>
      </c>
      <c r="H31" s="72">
        <f t="shared" si="5"/>
        <v>0</v>
      </c>
      <c r="I31" s="72">
        <f t="shared" si="6"/>
        <v>0</v>
      </c>
      <c r="J31" s="72">
        <f t="shared" si="7"/>
        <v>0</v>
      </c>
      <c r="K31" s="72">
        <f t="shared" si="8"/>
        <v>0</v>
      </c>
      <c r="L31" s="72">
        <f t="shared" si="9"/>
        <v>0</v>
      </c>
      <c r="M31" s="73">
        <f t="shared" si="12"/>
        <v>1274.9999999999998</v>
      </c>
      <c r="N31" s="100"/>
    </row>
    <row r="32" spans="1:14" ht="15">
      <c r="A32" s="71">
        <f t="shared" si="11"/>
        <v>39447</v>
      </c>
      <c r="B32" s="68">
        <f>IF(A32=A31,0,VLOOKUP(A32,'Taux livret A'!$A$5:$C$39,3)+$J$4)</f>
        <v>0.045</v>
      </c>
      <c r="C32" s="72">
        <f t="shared" si="0"/>
        <v>450</v>
      </c>
      <c r="D32" s="72">
        <f t="shared" si="1"/>
        <v>900</v>
      </c>
      <c r="E32" s="72">
        <f t="shared" si="2"/>
        <v>0</v>
      </c>
      <c r="F32" s="72">
        <f t="shared" si="3"/>
        <v>0</v>
      </c>
      <c r="G32" s="72">
        <f t="shared" si="4"/>
        <v>0</v>
      </c>
      <c r="H32" s="72">
        <f t="shared" si="5"/>
        <v>0</v>
      </c>
      <c r="I32" s="72">
        <f t="shared" si="6"/>
        <v>0</v>
      </c>
      <c r="J32" s="72">
        <f t="shared" si="7"/>
        <v>0</v>
      </c>
      <c r="K32" s="72">
        <f t="shared" si="8"/>
        <v>0</v>
      </c>
      <c r="L32" s="72">
        <f t="shared" si="9"/>
        <v>0</v>
      </c>
      <c r="M32" s="73">
        <f>SUM(C32:L32)</f>
        <v>1350</v>
      </c>
      <c r="N32" s="100"/>
    </row>
    <row r="33" spans="1:14" ht="15">
      <c r="A33" s="71">
        <f t="shared" si="11"/>
        <v>39813</v>
      </c>
      <c r="B33" s="68">
        <f>IF(A33=A32,0,VLOOKUP(A33,'Taux livret A'!$A$5:$C$39,3)+$J$4)</f>
        <v>0.055</v>
      </c>
      <c r="C33" s="72">
        <f t="shared" si="0"/>
        <v>0</v>
      </c>
      <c r="D33" s="72">
        <f t="shared" si="1"/>
        <v>1100</v>
      </c>
      <c r="E33" s="72">
        <f t="shared" si="2"/>
        <v>0</v>
      </c>
      <c r="F33" s="72">
        <f t="shared" si="3"/>
        <v>0</v>
      </c>
      <c r="G33" s="72">
        <f t="shared" si="4"/>
        <v>0</v>
      </c>
      <c r="H33" s="72">
        <f t="shared" si="5"/>
        <v>0</v>
      </c>
      <c r="I33" s="72">
        <f t="shared" si="6"/>
        <v>0</v>
      </c>
      <c r="J33" s="72">
        <f t="shared" si="7"/>
        <v>0</v>
      </c>
      <c r="K33" s="72">
        <f t="shared" si="8"/>
        <v>0</v>
      </c>
      <c r="L33" s="72">
        <f t="shared" si="9"/>
        <v>0</v>
      </c>
      <c r="M33" s="73">
        <f>SUM(C33:L33)</f>
        <v>1100</v>
      </c>
      <c r="N33" s="100"/>
    </row>
    <row r="34" spans="1:14" ht="15">
      <c r="A34" s="71">
        <f t="shared" si="11"/>
        <v>40178</v>
      </c>
      <c r="B34" s="68">
        <f>IF(A34=A33,0,VLOOKUP(A34,'Taux livret A'!$A$5:$C$39,3)+$J$4)</f>
        <v>0.0275</v>
      </c>
      <c r="C34" s="72">
        <f t="shared" si="0"/>
        <v>0</v>
      </c>
      <c r="D34" s="72">
        <f t="shared" si="1"/>
        <v>550</v>
      </c>
      <c r="E34" s="72">
        <f t="shared" si="2"/>
        <v>0</v>
      </c>
      <c r="F34" s="72">
        <f t="shared" si="3"/>
        <v>0</v>
      </c>
      <c r="G34" s="72">
        <f t="shared" si="4"/>
        <v>0</v>
      </c>
      <c r="H34" s="72">
        <f t="shared" si="5"/>
        <v>0</v>
      </c>
      <c r="I34" s="72">
        <f t="shared" si="6"/>
        <v>0</v>
      </c>
      <c r="J34" s="72">
        <f t="shared" si="7"/>
        <v>0</v>
      </c>
      <c r="K34" s="72">
        <f t="shared" si="8"/>
        <v>0</v>
      </c>
      <c r="L34" s="72">
        <f t="shared" si="9"/>
        <v>0</v>
      </c>
      <c r="M34" s="73">
        <f>SUM(C34:L34)</f>
        <v>550</v>
      </c>
      <c r="N34" s="100"/>
    </row>
    <row r="35" spans="1:14" ht="15">
      <c r="A35" s="71">
        <f t="shared" si="11"/>
        <v>40543</v>
      </c>
      <c r="B35" s="68">
        <f>IF(A35=A34,0,VLOOKUP(A35,'Taux livret A'!$A$5:$C$39,3)+$J$4)</f>
        <v>0.0325</v>
      </c>
      <c r="C35" s="72">
        <f t="shared" si="0"/>
        <v>0</v>
      </c>
      <c r="D35" s="72">
        <f t="shared" si="1"/>
        <v>650</v>
      </c>
      <c r="E35" s="72">
        <f t="shared" si="2"/>
        <v>0</v>
      </c>
      <c r="F35" s="72">
        <f t="shared" si="3"/>
        <v>0</v>
      </c>
      <c r="G35" s="72">
        <f t="shared" si="4"/>
        <v>0</v>
      </c>
      <c r="H35" s="72">
        <f t="shared" si="5"/>
        <v>0</v>
      </c>
      <c r="I35" s="72">
        <f t="shared" si="6"/>
        <v>0</v>
      </c>
      <c r="J35" s="72">
        <f t="shared" si="7"/>
        <v>0</v>
      </c>
      <c r="K35" s="72">
        <f t="shared" si="8"/>
        <v>0</v>
      </c>
      <c r="L35" s="72">
        <f t="shared" si="9"/>
        <v>0</v>
      </c>
      <c r="M35" s="73">
        <f t="shared" si="12"/>
        <v>650</v>
      </c>
      <c r="N35" s="100"/>
    </row>
    <row r="36" spans="1:14" ht="15">
      <c r="A36" s="74" t="s">
        <v>2</v>
      </c>
      <c r="B36" s="75"/>
      <c r="C36" s="76">
        <f>SUM(C11:C35)</f>
        <v>10550</v>
      </c>
      <c r="D36" s="76">
        <f aca="true" t="shared" si="13" ref="D36:M36">SUM(D11:D35)</f>
        <v>17453.333333333332</v>
      </c>
      <c r="E36" s="76">
        <f t="shared" si="13"/>
        <v>0</v>
      </c>
      <c r="F36" s="76">
        <f t="shared" si="13"/>
        <v>0</v>
      </c>
      <c r="G36" s="76">
        <f t="shared" si="13"/>
        <v>0</v>
      </c>
      <c r="H36" s="76">
        <f t="shared" si="13"/>
        <v>0</v>
      </c>
      <c r="I36" s="76">
        <f t="shared" si="13"/>
        <v>0</v>
      </c>
      <c r="J36" s="76">
        <f t="shared" si="13"/>
        <v>0</v>
      </c>
      <c r="K36" s="76">
        <f t="shared" si="13"/>
        <v>0</v>
      </c>
      <c r="L36" s="76">
        <f t="shared" si="13"/>
        <v>0</v>
      </c>
      <c r="M36" s="76">
        <f t="shared" si="13"/>
        <v>28003.333333333336</v>
      </c>
      <c r="N36" s="76">
        <f>SUM(N11:N35)</f>
        <v>350</v>
      </c>
    </row>
    <row r="37" spans="3:8" ht="15">
      <c r="C37" s="77"/>
      <c r="D37" s="77"/>
      <c r="E37" s="77"/>
      <c r="F37" s="77"/>
      <c r="G37" s="77"/>
      <c r="H37" s="77"/>
    </row>
    <row r="38" spans="3:14" ht="15">
      <c r="C38" s="77"/>
      <c r="D38" s="77"/>
      <c r="E38" s="77"/>
      <c r="F38" s="77"/>
      <c r="G38" s="77"/>
      <c r="H38" s="77"/>
      <c r="J38" s="78" t="s">
        <v>15</v>
      </c>
      <c r="L38" s="79">
        <f>N38/M8</f>
        <v>9.217777777777778</v>
      </c>
      <c r="M38" s="80"/>
      <c r="N38" s="81">
        <f>M36-N36</f>
        <v>27653.333333333336</v>
      </c>
    </row>
    <row r="39" spans="3:14" ht="15">
      <c r="C39" s="77"/>
      <c r="D39" s="77"/>
      <c r="E39" s="77"/>
      <c r="F39" s="77"/>
      <c r="G39" s="77"/>
      <c r="H39" s="77"/>
      <c r="J39" s="77" t="s">
        <v>1</v>
      </c>
      <c r="L39" s="82">
        <f>N39/M8</f>
        <v>10</v>
      </c>
      <c r="M39" s="83"/>
      <c r="N39" s="75">
        <f>M8*E4</f>
        <v>30000</v>
      </c>
    </row>
    <row r="40" spans="3:14" ht="15.75" thickBot="1">
      <c r="C40" s="77"/>
      <c r="D40" s="77"/>
      <c r="E40" s="77"/>
      <c r="F40" s="77"/>
      <c r="G40" s="77"/>
      <c r="H40" s="77"/>
      <c r="J40" s="78" t="s">
        <v>14</v>
      </c>
      <c r="L40" s="84">
        <f>SUM(L38:L39)</f>
        <v>19.217777777777776</v>
      </c>
      <c r="M40" s="85"/>
      <c r="N40" s="86">
        <f>SUM(N38:N39)</f>
        <v>57653.333333333336</v>
      </c>
    </row>
    <row r="41" spans="3:13" ht="15.75" thickTop="1">
      <c r="C41" s="77"/>
      <c r="D41" s="77"/>
      <c r="E41" s="77"/>
      <c r="F41" s="77"/>
      <c r="G41" s="77"/>
      <c r="H41" s="77"/>
      <c r="I41" s="77"/>
      <c r="J41" s="77"/>
      <c r="K41" s="78"/>
      <c r="M41" s="77"/>
    </row>
    <row r="42" spans="1:9" s="5" customFormat="1" ht="18" customHeight="1">
      <c r="A42" s="4" t="s">
        <v>18</v>
      </c>
      <c r="C42" s="6" t="s">
        <v>19</v>
      </c>
      <c r="D42" s="7"/>
      <c r="E42" s="7"/>
      <c r="F42" s="7"/>
      <c r="G42" s="10"/>
      <c r="H42" s="11" t="s">
        <v>22</v>
      </c>
      <c r="I42" s="11"/>
    </row>
    <row r="43" spans="1:14" s="9" customFormat="1" ht="1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s="9" customFormat="1" ht="12" customHeight="1">
      <c r="A44" s="105" t="s">
        <v>20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1:14" s="9" customFormat="1" ht="12" customHeight="1">
      <c r="A45" s="105" t="s">
        <v>21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</row>
  </sheetData>
  <sheetProtection password="DC8B" sheet="1" objects="1" scenarios="1" formatCells="0" formatColumns="0" formatRows="0"/>
  <mergeCells count="3">
    <mergeCell ref="A3:N3"/>
    <mergeCell ref="A44:N44"/>
    <mergeCell ref="A45:N45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82" r:id="rId3"/>
  <ignoredErrors>
    <ignoredError sqref="M8" emptyCellReferenc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Philippe</cp:lastModifiedBy>
  <cp:lastPrinted>2010-02-15T16:18:11Z</cp:lastPrinted>
  <dcterms:created xsi:type="dcterms:W3CDTF">2003-12-07T19:25:00Z</dcterms:created>
  <dcterms:modified xsi:type="dcterms:W3CDTF">2015-02-07T13:07:04Z</dcterms:modified>
  <cp:category/>
  <cp:version/>
  <cp:contentType/>
  <cp:contentStatus/>
</cp:coreProperties>
</file>